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.PLANOVI I REBALANSI\FINANCIJSKI PLAN 2025-2027\"/>
    </mc:Choice>
  </mc:AlternateContent>
  <xr:revisionPtr revIDLastSave="0" documentId="13_ncr:1_{BA7387E1-3A7A-4406-A22C-94FD7DA40990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rashoda'!$42:$42</definedName>
    <definedName name="_xlnm.Print_Titles" localSheetId="4">'POSEBNI DIO'!$5:$5</definedName>
    <definedName name="_xlnm.Print_Titles" localSheetId="2">'Rashodi prema funkcijskoj kl'!$9:$9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98" i="3"/>
  <c r="E103" i="3"/>
  <c r="E102" i="3" s="1"/>
  <c r="G29" i="3"/>
  <c r="G26" i="3"/>
  <c r="G25" i="3"/>
  <c r="G24" i="3" s="1"/>
  <c r="G20" i="3"/>
  <c r="G27" i="3"/>
  <c r="H12" i="3" l="1"/>
  <c r="J68" i="3"/>
  <c r="I68" i="3"/>
  <c r="H68" i="3"/>
  <c r="G68" i="3"/>
  <c r="F68" i="3"/>
  <c r="E68" i="3"/>
  <c r="J115" i="3"/>
  <c r="I115" i="3"/>
  <c r="H115" i="3"/>
  <c r="G115" i="3"/>
  <c r="F115" i="3"/>
  <c r="E115" i="3"/>
  <c r="J46" i="3"/>
  <c r="F114" i="3" l="1"/>
  <c r="E114" i="3"/>
  <c r="J117" i="3"/>
  <c r="I117" i="3"/>
  <c r="H117" i="3"/>
  <c r="G117" i="3"/>
  <c r="F117" i="3"/>
  <c r="E117" i="3"/>
  <c r="J116" i="3"/>
  <c r="J114" i="3" s="1"/>
  <c r="I116" i="3"/>
  <c r="I114" i="3" s="1"/>
  <c r="H116" i="3"/>
  <c r="H114" i="3" s="1"/>
  <c r="G116" i="3"/>
  <c r="G114" i="3" s="1"/>
  <c r="F116" i="3"/>
  <c r="E116" i="3"/>
  <c r="J112" i="3"/>
  <c r="I112" i="3"/>
  <c r="H112" i="3"/>
  <c r="G112" i="3"/>
  <c r="F112" i="3"/>
  <c r="E110" i="3"/>
  <c r="J110" i="3"/>
  <c r="I110" i="3"/>
  <c r="H110" i="3"/>
  <c r="G110" i="3"/>
  <c r="F110" i="3"/>
  <c r="J70" i="3"/>
  <c r="I70" i="3"/>
  <c r="H70" i="3"/>
  <c r="G70" i="3"/>
  <c r="F70" i="3"/>
  <c r="E70" i="3"/>
  <c r="E69" i="3"/>
  <c r="J53" i="3"/>
  <c r="I53" i="3"/>
  <c r="H53" i="3"/>
  <c r="G53" i="3"/>
  <c r="F53" i="3"/>
  <c r="E53" i="3"/>
  <c r="G63" i="3"/>
  <c r="F63" i="3"/>
  <c r="E63" i="3"/>
  <c r="J59" i="3"/>
  <c r="I59" i="3"/>
  <c r="H59" i="3"/>
  <c r="G59" i="3"/>
  <c r="F59" i="3"/>
  <c r="E59" i="3"/>
  <c r="E46" i="3"/>
  <c r="J67" i="3"/>
  <c r="I67" i="3"/>
  <c r="H67" i="3"/>
  <c r="G67" i="3"/>
  <c r="F67" i="3"/>
  <c r="E67" i="3"/>
  <c r="J64" i="3"/>
  <c r="I64" i="3"/>
  <c r="H64" i="3"/>
  <c r="G64" i="3"/>
  <c r="F64" i="3"/>
  <c r="E64" i="3"/>
  <c r="J63" i="3"/>
  <c r="I63" i="3"/>
  <c r="H63" i="3"/>
  <c r="I46" i="3"/>
  <c r="H46" i="3"/>
  <c r="G46" i="3"/>
  <c r="F46" i="3"/>
  <c r="J114" i="7" l="1"/>
  <c r="I114" i="7"/>
  <c r="H114" i="7"/>
  <c r="G114" i="7"/>
  <c r="F114" i="7"/>
  <c r="E114" i="7"/>
  <c r="G141" i="7"/>
  <c r="F141" i="7"/>
  <c r="F142" i="7"/>
  <c r="F138" i="7"/>
  <c r="J138" i="7"/>
  <c r="I138" i="7"/>
  <c r="H138" i="7"/>
  <c r="G138" i="7"/>
  <c r="G139" i="7"/>
  <c r="E141" i="7" l="1"/>
  <c r="E142" i="7"/>
  <c r="E138" i="7"/>
  <c r="E139" i="7"/>
  <c r="E83" i="7" l="1"/>
  <c r="G83" i="7"/>
  <c r="J111" i="7"/>
  <c r="I111" i="7"/>
  <c r="I112" i="7"/>
  <c r="H111" i="7"/>
  <c r="G111" i="7"/>
  <c r="G112" i="7"/>
  <c r="F111" i="7"/>
  <c r="E111" i="7"/>
  <c r="E112" i="7"/>
  <c r="G85" i="7"/>
  <c r="F85" i="7"/>
  <c r="E85" i="7"/>
  <c r="J85" i="7"/>
  <c r="I85" i="7"/>
  <c r="H85" i="7"/>
  <c r="E9" i="7"/>
  <c r="E16" i="7"/>
  <c r="E18" i="7"/>
  <c r="F9" i="7"/>
  <c r="G9" i="7"/>
  <c r="G18" i="7"/>
  <c r="F18" i="7"/>
  <c r="G16" i="7"/>
  <c r="F16" i="7"/>
  <c r="F11" i="7"/>
  <c r="G11" i="7"/>
  <c r="E72" i="7"/>
  <c r="E76" i="7"/>
  <c r="E37" i="7"/>
  <c r="J37" i="7"/>
  <c r="J35" i="7"/>
  <c r="I35" i="7"/>
  <c r="H35" i="7"/>
  <c r="G35" i="7"/>
  <c r="F34" i="7"/>
  <c r="E35" i="7"/>
  <c r="E34" i="7" s="1"/>
  <c r="F27" i="7"/>
  <c r="E27" i="7"/>
  <c r="J18" i="7"/>
  <c r="J16" i="7"/>
  <c r="I18" i="7"/>
  <c r="I16" i="7"/>
  <c r="H18" i="7"/>
  <c r="H16" i="7"/>
  <c r="F88" i="3" l="1"/>
  <c r="G88" i="3"/>
  <c r="E88" i="3"/>
  <c r="F60" i="3" l="1"/>
  <c r="G60" i="3"/>
  <c r="H60" i="3"/>
  <c r="H25" i="3" s="1"/>
  <c r="I60" i="3"/>
  <c r="J60" i="3"/>
  <c r="E60" i="3"/>
  <c r="F51" i="3"/>
  <c r="G51" i="3"/>
  <c r="H51" i="3"/>
  <c r="I51" i="3"/>
  <c r="J51" i="3"/>
  <c r="E51" i="3"/>
  <c r="F65" i="3"/>
  <c r="G65" i="3"/>
  <c r="H65" i="3"/>
  <c r="I65" i="3"/>
  <c r="J65" i="3"/>
  <c r="E65" i="3"/>
  <c r="F56" i="7"/>
  <c r="G56" i="7"/>
  <c r="H56" i="7"/>
  <c r="I56" i="7"/>
  <c r="J56" i="7"/>
  <c r="E56" i="7"/>
  <c r="J30" i="1" l="1"/>
  <c r="K30" i="1"/>
  <c r="J61" i="3"/>
  <c r="J62" i="3"/>
  <c r="J66" i="3"/>
  <c r="J69" i="3"/>
  <c r="J74" i="3"/>
  <c r="J75" i="3"/>
  <c r="J78" i="3"/>
  <c r="J88" i="3"/>
  <c r="J82" i="3" s="1"/>
  <c r="J96" i="3"/>
  <c r="J98" i="3"/>
  <c r="J105" i="3"/>
  <c r="J106" i="3"/>
  <c r="J48" i="3"/>
  <c r="J52" i="3"/>
  <c r="J54" i="3"/>
  <c r="J56" i="3"/>
  <c r="J47" i="3"/>
  <c r="J35" i="3"/>
  <c r="J34" i="3" s="1"/>
  <c r="J29" i="3"/>
  <c r="J20" i="3"/>
  <c r="J17" i="3"/>
  <c r="J15" i="3"/>
  <c r="J12" i="3"/>
  <c r="J80" i="7"/>
  <c r="J79" i="7" s="1"/>
  <c r="J78" i="7" s="1"/>
  <c r="J11" i="7"/>
  <c r="J10" i="7" s="1"/>
  <c r="J9" i="7" s="1"/>
  <c r="J22" i="7"/>
  <c r="J21" i="7" s="1"/>
  <c r="J20" i="7" s="1"/>
  <c r="J27" i="7"/>
  <c r="J26" i="7" s="1"/>
  <c r="J25" i="7" s="1"/>
  <c r="J46" i="7"/>
  <c r="J45" i="7" s="1"/>
  <c r="J53" i="7"/>
  <c r="J52" i="7" s="1"/>
  <c r="J60" i="7"/>
  <c r="J59" i="7" s="1"/>
  <c r="J65" i="7"/>
  <c r="J64" i="7" s="1"/>
  <c r="J69" i="7"/>
  <c r="J68" i="7" s="1"/>
  <c r="J74" i="7"/>
  <c r="J73" i="7" s="1"/>
  <c r="J72" i="7" s="1"/>
  <c r="J84" i="7"/>
  <c r="J90" i="7"/>
  <c r="J89" i="7" s="1"/>
  <c r="J94" i="7"/>
  <c r="J93" i="7" s="1"/>
  <c r="J98" i="7"/>
  <c r="J97" i="7" s="1"/>
  <c r="J102" i="7"/>
  <c r="J101" i="7" s="1"/>
  <c r="J108" i="7"/>
  <c r="J107" i="7" s="1"/>
  <c r="J118" i="7"/>
  <c r="J120" i="7"/>
  <c r="J123" i="7"/>
  <c r="J125" i="7"/>
  <c r="J128" i="7"/>
  <c r="J130" i="7"/>
  <c r="J133" i="7"/>
  <c r="J132" i="7" s="1"/>
  <c r="J136" i="7"/>
  <c r="J135" i="7" s="1"/>
  <c r="J146" i="7"/>
  <c r="J145" i="7" s="1"/>
  <c r="J144" i="7" s="1"/>
  <c r="J115" i="7"/>
  <c r="J30" i="3"/>
  <c r="J49" i="7"/>
  <c r="J41" i="7"/>
  <c r="G46" i="5"/>
  <c r="J31" i="7"/>
  <c r="J30" i="7" s="1"/>
  <c r="J14" i="7"/>
  <c r="J103" i="3" l="1"/>
  <c r="J32" i="3"/>
  <c r="J31" i="3"/>
  <c r="J26" i="3"/>
  <c r="J58" i="3"/>
  <c r="J92" i="3"/>
  <c r="J72" i="3"/>
  <c r="J25" i="3"/>
  <c r="J45" i="3"/>
  <c r="J117" i="7"/>
  <c r="J122" i="7"/>
  <c r="J127" i="7"/>
  <c r="J83" i="7"/>
  <c r="J63" i="7"/>
  <c r="J51" i="7"/>
  <c r="J40" i="7"/>
  <c r="H88" i="3"/>
  <c r="I88" i="3"/>
  <c r="F31" i="7"/>
  <c r="F30" i="7" s="1"/>
  <c r="G31" i="7"/>
  <c r="G30" i="7" s="1"/>
  <c r="H31" i="7"/>
  <c r="H30" i="7" s="1"/>
  <c r="I31" i="7"/>
  <c r="I30" i="7" s="1"/>
  <c r="J102" i="3" l="1"/>
  <c r="K21" i="1" s="1"/>
  <c r="J24" i="3"/>
  <c r="J8" i="7"/>
  <c r="J44" i="3"/>
  <c r="J118" i="3" s="1"/>
  <c r="J82" i="7"/>
  <c r="E31" i="7"/>
  <c r="E30" i="7" s="1"/>
  <c r="K17" i="1" l="1"/>
  <c r="K16" i="1" s="1"/>
  <c r="J11" i="3"/>
  <c r="J7" i="7"/>
  <c r="G40" i="5" s="1"/>
  <c r="G11" i="5" s="1"/>
  <c r="K20" i="1"/>
  <c r="K19" i="1" s="1"/>
  <c r="K22" i="1" s="1"/>
  <c r="K31" i="1" s="1"/>
  <c r="K38" i="1" s="1"/>
  <c r="I52" i="3"/>
  <c r="H52" i="3"/>
  <c r="G52" i="3"/>
  <c r="F52" i="3"/>
  <c r="E52" i="3"/>
  <c r="F38" i="1"/>
  <c r="G41" i="5" l="1"/>
  <c r="F106" i="3"/>
  <c r="G106" i="3"/>
  <c r="H106" i="3"/>
  <c r="I106" i="3"/>
  <c r="E106" i="3"/>
  <c r="F105" i="3"/>
  <c r="G105" i="3"/>
  <c r="G103" i="3" s="1"/>
  <c r="G102" i="3" s="1"/>
  <c r="H105" i="3"/>
  <c r="I105" i="3"/>
  <c r="E105" i="3"/>
  <c r="F62" i="3"/>
  <c r="G62" i="3"/>
  <c r="H62" i="3"/>
  <c r="I62" i="3"/>
  <c r="E62" i="3"/>
  <c r="F61" i="3"/>
  <c r="G61" i="3"/>
  <c r="H61" i="3"/>
  <c r="I61" i="3"/>
  <c r="E61" i="3"/>
  <c r="F48" i="3"/>
  <c r="G48" i="3"/>
  <c r="H48" i="3"/>
  <c r="I48" i="3"/>
  <c r="E48" i="3"/>
  <c r="F47" i="3"/>
  <c r="G47" i="3"/>
  <c r="H47" i="3"/>
  <c r="I47" i="3"/>
  <c r="E47" i="3"/>
  <c r="F115" i="7"/>
  <c r="G115" i="7"/>
  <c r="H115" i="7"/>
  <c r="I115" i="7"/>
  <c r="E115" i="7"/>
  <c r="F30" i="3"/>
  <c r="G30" i="3"/>
  <c r="E30" i="3"/>
  <c r="F49" i="7"/>
  <c r="H49" i="7"/>
  <c r="I49" i="7"/>
  <c r="E49" i="7"/>
  <c r="F14" i="7"/>
  <c r="G14" i="7"/>
  <c r="H14" i="7"/>
  <c r="I14" i="7"/>
  <c r="E14" i="7"/>
  <c r="F103" i="3" l="1"/>
  <c r="F102" i="3" s="1"/>
  <c r="I103" i="3"/>
  <c r="I102" i="3" s="1"/>
  <c r="H103" i="3"/>
  <c r="H102" i="3" s="1"/>
  <c r="G32" i="3"/>
  <c r="H32" i="3"/>
  <c r="F32" i="3"/>
  <c r="E32" i="3"/>
  <c r="I32" i="3"/>
  <c r="I30" i="3"/>
  <c r="H30" i="3"/>
  <c r="F20" i="3" l="1"/>
  <c r="H20" i="3"/>
  <c r="E20" i="3"/>
  <c r="I102" i="7"/>
  <c r="I27" i="7"/>
  <c r="I26" i="7" s="1"/>
  <c r="I25" i="7" s="1"/>
  <c r="I146" i="7"/>
  <c r="I136" i="7"/>
  <c r="I135" i="7" s="1"/>
  <c r="I133" i="7"/>
  <c r="I130" i="7"/>
  <c r="I128" i="7"/>
  <c r="I125" i="7"/>
  <c r="I123" i="7"/>
  <c r="I120" i="7"/>
  <c r="I118" i="7"/>
  <c r="I108" i="7"/>
  <c r="I98" i="7"/>
  <c r="I97" i="7" s="1"/>
  <c r="I94" i="7"/>
  <c r="I90" i="7"/>
  <c r="I89" i="7" s="1"/>
  <c r="I80" i="7"/>
  <c r="I79" i="7" s="1"/>
  <c r="I78" i="7" s="1"/>
  <c r="I74" i="7"/>
  <c r="I73" i="7" s="1"/>
  <c r="I72" i="7" s="1"/>
  <c r="I69" i="7"/>
  <c r="I68" i="7" s="1"/>
  <c r="I65" i="7"/>
  <c r="I64" i="7" s="1"/>
  <c r="I60" i="7"/>
  <c r="I59" i="7" s="1"/>
  <c r="I53" i="7"/>
  <c r="I52" i="7" s="1"/>
  <c r="I46" i="7"/>
  <c r="I45" i="7" s="1"/>
  <c r="I42" i="7"/>
  <c r="I41" i="7" s="1"/>
  <c r="I38" i="7"/>
  <c r="I22" i="7"/>
  <c r="I21" i="7" s="1"/>
  <c r="I20" i="7" s="1"/>
  <c r="I11" i="7"/>
  <c r="I10" i="7" s="1"/>
  <c r="I9" i="7" s="1"/>
  <c r="I98" i="3"/>
  <c r="I96" i="3"/>
  <c r="I78" i="3"/>
  <c r="I75" i="3"/>
  <c r="I74" i="3"/>
  <c r="I69" i="3"/>
  <c r="I66" i="3"/>
  <c r="I29" i="3"/>
  <c r="I56" i="3"/>
  <c r="I54" i="3"/>
  <c r="I35" i="3"/>
  <c r="I20" i="3"/>
  <c r="I17" i="3"/>
  <c r="I15" i="3"/>
  <c r="I12" i="3"/>
  <c r="F98" i="3"/>
  <c r="G98" i="3"/>
  <c r="H98" i="3"/>
  <c r="F38" i="7"/>
  <c r="F37" i="7" s="1"/>
  <c r="G38" i="7"/>
  <c r="G37" i="7" s="1"/>
  <c r="H38" i="7"/>
  <c r="H37" i="7" s="1"/>
  <c r="E38" i="7"/>
  <c r="I37" i="7" l="1"/>
  <c r="F46" i="5" s="1"/>
  <c r="I127" i="7"/>
  <c r="I31" i="3"/>
  <c r="I58" i="3"/>
  <c r="I107" i="7"/>
  <c r="I51" i="7"/>
  <c r="I132" i="7"/>
  <c r="I72" i="3"/>
  <c r="I45" i="3"/>
  <c r="I25" i="3"/>
  <c r="I26" i="3"/>
  <c r="I145" i="7"/>
  <c r="I101" i="7"/>
  <c r="I93" i="7"/>
  <c r="I84" i="7"/>
  <c r="I40" i="7"/>
  <c r="I63" i="7"/>
  <c r="I92" i="3"/>
  <c r="I34" i="3"/>
  <c r="I82" i="3"/>
  <c r="I117" i="7"/>
  <c r="I122" i="7"/>
  <c r="I8" i="7" l="1"/>
  <c r="I24" i="3"/>
  <c r="I11" i="3" s="1"/>
  <c r="I144" i="7"/>
  <c r="I83" i="7"/>
  <c r="I82" i="7" s="1"/>
  <c r="I44" i="3"/>
  <c r="F12" i="3"/>
  <c r="G12" i="3"/>
  <c r="E12" i="3"/>
  <c r="F17" i="3"/>
  <c r="G17" i="3"/>
  <c r="H17" i="3"/>
  <c r="E17" i="3"/>
  <c r="F15" i="3"/>
  <c r="G15" i="3"/>
  <c r="H15" i="3"/>
  <c r="E15" i="3"/>
  <c r="F35" i="3"/>
  <c r="F34" i="3" s="1"/>
  <c r="G35" i="3"/>
  <c r="G34" i="3" s="1"/>
  <c r="H35" i="3"/>
  <c r="E35" i="3"/>
  <c r="F96" i="3"/>
  <c r="F92" i="3" s="1"/>
  <c r="G96" i="3"/>
  <c r="G92" i="3" s="1"/>
  <c r="H96" i="3"/>
  <c r="E96" i="3"/>
  <c r="F82" i="3"/>
  <c r="G82" i="3"/>
  <c r="F78" i="3"/>
  <c r="G78" i="3"/>
  <c r="H78" i="3"/>
  <c r="E78" i="3"/>
  <c r="F75" i="3"/>
  <c r="G75" i="3"/>
  <c r="H75" i="3"/>
  <c r="H26" i="3" s="1"/>
  <c r="E75" i="3"/>
  <c r="F74" i="3"/>
  <c r="G74" i="3"/>
  <c r="H74" i="3"/>
  <c r="E74" i="3"/>
  <c r="F69" i="3"/>
  <c r="G69" i="3"/>
  <c r="H69" i="3"/>
  <c r="F66" i="3"/>
  <c r="F58" i="3" s="1"/>
  <c r="G66" i="3"/>
  <c r="H66" i="3"/>
  <c r="E66" i="3"/>
  <c r="E58" i="3" s="1"/>
  <c r="F29" i="3"/>
  <c r="F56" i="3"/>
  <c r="G56" i="3"/>
  <c r="H56" i="3"/>
  <c r="E56" i="3"/>
  <c r="F54" i="3"/>
  <c r="G54" i="3"/>
  <c r="G45" i="3" s="1"/>
  <c r="H54" i="3"/>
  <c r="E54" i="3"/>
  <c r="G58" i="3" l="1"/>
  <c r="G44" i="3" s="1"/>
  <c r="E72" i="3"/>
  <c r="F26" i="3"/>
  <c r="H72" i="3"/>
  <c r="F72" i="3"/>
  <c r="G72" i="3"/>
  <c r="H58" i="3"/>
  <c r="E45" i="3"/>
  <c r="F45" i="3"/>
  <c r="H45" i="3"/>
  <c r="E25" i="3"/>
  <c r="E29" i="3"/>
  <c r="H29" i="3"/>
  <c r="H24" i="3" s="1"/>
  <c r="F25" i="3"/>
  <c r="J17" i="1"/>
  <c r="J16" i="1" s="1"/>
  <c r="I7" i="7"/>
  <c r="F40" i="5" s="1"/>
  <c r="H92" i="3"/>
  <c r="J21" i="1"/>
  <c r="I118" i="3"/>
  <c r="J20" i="1"/>
  <c r="E82" i="3"/>
  <c r="E34" i="3"/>
  <c r="H82" i="3"/>
  <c r="E92" i="3"/>
  <c r="E44" i="3" s="1"/>
  <c r="H34" i="3"/>
  <c r="G21" i="1"/>
  <c r="H21" i="1"/>
  <c r="F24" i="3" l="1"/>
  <c r="F41" i="5"/>
  <c r="F11" i="5"/>
  <c r="E24" i="3"/>
  <c r="J19" i="1"/>
  <c r="F44" i="3"/>
  <c r="G20" i="1" s="1"/>
  <c r="H44" i="3"/>
  <c r="H80" i="7"/>
  <c r="G80" i="7"/>
  <c r="G79" i="7" s="1"/>
  <c r="G78" i="7" s="1"/>
  <c r="F80" i="7"/>
  <c r="F79" i="7" s="1"/>
  <c r="F78" i="7" s="1"/>
  <c r="E80" i="7"/>
  <c r="H74" i="7"/>
  <c r="G74" i="7"/>
  <c r="G73" i="7" s="1"/>
  <c r="G72" i="7" s="1"/>
  <c r="F74" i="7"/>
  <c r="F73" i="7" s="1"/>
  <c r="F72" i="7" s="1"/>
  <c r="E74" i="7"/>
  <c r="H130" i="7"/>
  <c r="G130" i="7"/>
  <c r="F130" i="7"/>
  <c r="E130" i="7"/>
  <c r="F133" i="7"/>
  <c r="F132" i="7" s="1"/>
  <c r="G133" i="7"/>
  <c r="G132" i="7" s="1"/>
  <c r="H133" i="7"/>
  <c r="E133" i="7"/>
  <c r="H146" i="7"/>
  <c r="G146" i="7"/>
  <c r="G145" i="7" s="1"/>
  <c r="G144" i="7" s="1"/>
  <c r="F146" i="7"/>
  <c r="F145" i="7" s="1"/>
  <c r="F144" i="7" s="1"/>
  <c r="E146" i="7"/>
  <c r="F136" i="7"/>
  <c r="F135" i="7" s="1"/>
  <c r="G136" i="7"/>
  <c r="G135" i="7" s="1"/>
  <c r="H136" i="7"/>
  <c r="E136" i="7"/>
  <c r="F128" i="7"/>
  <c r="G128" i="7"/>
  <c r="H128" i="7"/>
  <c r="E128" i="7"/>
  <c r="F123" i="7"/>
  <c r="G123" i="7"/>
  <c r="H123" i="7"/>
  <c r="E123" i="7"/>
  <c r="F125" i="7"/>
  <c r="G125" i="7"/>
  <c r="H125" i="7"/>
  <c r="E125" i="7"/>
  <c r="F120" i="7"/>
  <c r="G120" i="7"/>
  <c r="H120" i="7"/>
  <c r="E120" i="7"/>
  <c r="F118" i="7"/>
  <c r="G118" i="7"/>
  <c r="H118" i="7"/>
  <c r="E118" i="7"/>
  <c r="F102" i="7"/>
  <c r="F101" i="7" s="1"/>
  <c r="G102" i="7"/>
  <c r="G101" i="7" s="1"/>
  <c r="H102" i="7"/>
  <c r="E102" i="7"/>
  <c r="H90" i="7"/>
  <c r="G90" i="7"/>
  <c r="G89" i="7" s="1"/>
  <c r="F90" i="7"/>
  <c r="F89" i="7" s="1"/>
  <c r="E90" i="7"/>
  <c r="H108" i="7"/>
  <c r="G108" i="7"/>
  <c r="G107" i="7" s="1"/>
  <c r="F108" i="7"/>
  <c r="F107" i="7" s="1"/>
  <c r="E108" i="7"/>
  <c r="G127" i="7" l="1"/>
  <c r="F127" i="7"/>
  <c r="F122" i="7"/>
  <c r="H132" i="7"/>
  <c r="H107" i="7"/>
  <c r="E145" i="7"/>
  <c r="E144" i="7" s="1"/>
  <c r="H145" i="7"/>
  <c r="H135" i="7"/>
  <c r="E135" i="7"/>
  <c r="E132" i="7"/>
  <c r="G117" i="7"/>
  <c r="F117" i="7"/>
  <c r="E107" i="7"/>
  <c r="H101" i="7"/>
  <c r="E101" i="7"/>
  <c r="H89" i="7"/>
  <c r="E89" i="7"/>
  <c r="E84" i="7"/>
  <c r="H79" i="7"/>
  <c r="E79" i="7"/>
  <c r="H73" i="7"/>
  <c r="E73" i="7"/>
  <c r="F118" i="3"/>
  <c r="F21" i="1"/>
  <c r="J22" i="1"/>
  <c r="J31" i="1" s="1"/>
  <c r="J38" i="1" s="1"/>
  <c r="I21" i="1"/>
  <c r="G118" i="3"/>
  <c r="H20" i="1"/>
  <c r="H118" i="3"/>
  <c r="I20" i="1"/>
  <c r="E118" i="3"/>
  <c r="F20" i="1"/>
  <c r="E127" i="7"/>
  <c r="H127" i="7"/>
  <c r="H117" i="7"/>
  <c r="E122" i="7"/>
  <c r="H122" i="7"/>
  <c r="G122" i="7"/>
  <c r="E117" i="7"/>
  <c r="G69" i="7"/>
  <c r="G68" i="7" s="1"/>
  <c r="H69" i="7"/>
  <c r="F69" i="7"/>
  <c r="F68" i="7" s="1"/>
  <c r="E69" i="7"/>
  <c r="H65" i="7"/>
  <c r="G65" i="7"/>
  <c r="G64" i="7" s="1"/>
  <c r="F65" i="7"/>
  <c r="F64" i="7" s="1"/>
  <c r="E65" i="7"/>
  <c r="H98" i="7"/>
  <c r="G98" i="7"/>
  <c r="G97" i="7" s="1"/>
  <c r="F98" i="7"/>
  <c r="F97" i="7" s="1"/>
  <c r="E98" i="7"/>
  <c r="H94" i="7"/>
  <c r="G94" i="7"/>
  <c r="G93" i="7" s="1"/>
  <c r="F94" i="7"/>
  <c r="F93" i="7" s="1"/>
  <c r="E94" i="7"/>
  <c r="H84" i="7"/>
  <c r="G84" i="7"/>
  <c r="F84" i="7"/>
  <c r="H60" i="7"/>
  <c r="G60" i="7"/>
  <c r="G59" i="7" s="1"/>
  <c r="F60" i="7"/>
  <c r="F59" i="7" s="1"/>
  <c r="E60" i="7"/>
  <c r="H46" i="7"/>
  <c r="G46" i="7"/>
  <c r="G45" i="7" s="1"/>
  <c r="G31" i="3" s="1"/>
  <c r="F46" i="7"/>
  <c r="F45" i="7" s="1"/>
  <c r="E46" i="7"/>
  <c r="H53" i="7"/>
  <c r="G53" i="7"/>
  <c r="G52" i="7" s="1"/>
  <c r="F53" i="7"/>
  <c r="F52" i="7" s="1"/>
  <c r="E53" i="7"/>
  <c r="H42" i="7"/>
  <c r="G42" i="7"/>
  <c r="G41" i="7" s="1"/>
  <c r="F42" i="7"/>
  <c r="F41" i="7" s="1"/>
  <c r="E42" i="7"/>
  <c r="D46" i="5"/>
  <c r="C46" i="5"/>
  <c r="H27" i="7"/>
  <c r="G27" i="7"/>
  <c r="G26" i="7" s="1"/>
  <c r="G25" i="7" s="1"/>
  <c r="F26" i="7"/>
  <c r="F25" i="7" s="1"/>
  <c r="H22" i="7"/>
  <c r="G22" i="7"/>
  <c r="G21" i="7" s="1"/>
  <c r="G20" i="7" s="1"/>
  <c r="F22" i="7"/>
  <c r="F21" i="7" s="1"/>
  <c r="F20" i="7" s="1"/>
  <c r="E22" i="7"/>
  <c r="F10" i="7"/>
  <c r="G10" i="7"/>
  <c r="H11" i="7"/>
  <c r="E11" i="7"/>
  <c r="F31" i="3" l="1"/>
  <c r="G51" i="7"/>
  <c r="F51" i="7"/>
  <c r="E59" i="7"/>
  <c r="H97" i="7"/>
  <c r="E52" i="7"/>
  <c r="H52" i="7"/>
  <c r="H59" i="7"/>
  <c r="H144" i="7"/>
  <c r="E97" i="7"/>
  <c r="H93" i="7"/>
  <c r="E93" i="7"/>
  <c r="H78" i="7"/>
  <c r="E78" i="7"/>
  <c r="H45" i="7"/>
  <c r="G40" i="7"/>
  <c r="F40" i="7"/>
  <c r="E45" i="7"/>
  <c r="E31" i="3" s="1"/>
  <c r="H41" i="7"/>
  <c r="E41" i="7"/>
  <c r="H68" i="7"/>
  <c r="E68" i="7"/>
  <c r="H64" i="7"/>
  <c r="E64" i="7"/>
  <c r="H72" i="7"/>
  <c r="H26" i="7"/>
  <c r="E26" i="7"/>
  <c r="H21" i="7"/>
  <c r="E21" i="7"/>
  <c r="H10" i="7"/>
  <c r="H9" i="7" s="1"/>
  <c r="E10" i="7"/>
  <c r="F83" i="7"/>
  <c r="F82" i="7" s="1"/>
  <c r="F63" i="7"/>
  <c r="G63" i="7"/>
  <c r="H19" i="1"/>
  <c r="H30" i="1"/>
  <c r="F48" i="1"/>
  <c r="G45" i="1" s="1"/>
  <c r="G48" i="1" s="1"/>
  <c r="I30" i="1"/>
  <c r="G30" i="1"/>
  <c r="F30" i="1"/>
  <c r="I19" i="1"/>
  <c r="G19" i="1"/>
  <c r="F19" i="1"/>
  <c r="E11" i="3" l="1"/>
  <c r="F17" i="1" s="1"/>
  <c r="F16" i="1" s="1"/>
  <c r="F11" i="3"/>
  <c r="G17" i="1" s="1"/>
  <c r="G16" i="1" s="1"/>
  <c r="G22" i="1" s="1"/>
  <c r="G31" i="1" s="1"/>
  <c r="G38" i="1" s="1"/>
  <c r="G39" i="1" s="1"/>
  <c r="F8" i="7"/>
  <c r="F7" i="7" s="1"/>
  <c r="C40" i="5" s="1"/>
  <c r="G8" i="7"/>
  <c r="H31" i="3"/>
  <c r="H83" i="7"/>
  <c r="H82" i="7" s="1"/>
  <c r="G82" i="7"/>
  <c r="H51" i="7"/>
  <c r="E46" i="5"/>
  <c r="H63" i="7"/>
  <c r="E63" i="7"/>
  <c r="E51" i="7"/>
  <c r="H40" i="7"/>
  <c r="E40" i="7"/>
  <c r="H25" i="7"/>
  <c r="E25" i="7"/>
  <c r="H20" i="7"/>
  <c r="E20" i="7"/>
  <c r="I45" i="1"/>
  <c r="I48" i="1" s="1"/>
  <c r="H45" i="1"/>
  <c r="H48" i="1" s="1"/>
  <c r="H11" i="3" l="1"/>
  <c r="I17" i="1" s="1"/>
  <c r="I16" i="1" s="1"/>
  <c r="I22" i="1" s="1"/>
  <c r="G7" i="7"/>
  <c r="D40" i="5" s="1"/>
  <c r="D41" i="5" s="1"/>
  <c r="E8" i="7"/>
  <c r="H8" i="7"/>
  <c r="B46" i="5"/>
  <c r="C41" i="5"/>
  <c r="C11" i="5"/>
  <c r="F22" i="1"/>
  <c r="E82" i="7"/>
  <c r="D11" i="5" l="1"/>
  <c r="E7" i="7"/>
  <c r="I31" i="1"/>
  <c r="I38" i="1" s="1"/>
  <c r="I39" i="1" s="1"/>
  <c r="H7" i="7"/>
  <c r="B40" i="5" l="1"/>
  <c r="E40" i="5"/>
  <c r="B41" i="5" l="1"/>
  <c r="B11" i="5"/>
  <c r="E41" i="5"/>
  <c r="E11" i="5"/>
  <c r="G11" i="3"/>
  <c r="H17" i="1" l="1"/>
  <c r="H16" i="1" s="1"/>
  <c r="H22" i="1" s="1"/>
  <c r="H38" i="1" s="1"/>
  <c r="H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OS.BV.70</author>
  </authors>
  <commentList>
    <comment ref="H37" authorId="0" shapeId="0" xr:uid="{E59B1A98-3F89-43BD-B41D-F5BC6DF39FC0}">
      <text>
        <r>
          <rPr>
            <b/>
            <sz val="9"/>
            <color indexed="81"/>
            <rFont val="Segoe UI"/>
            <charset val="1"/>
          </rPr>
          <t>OS.BV.70:</t>
        </r>
        <r>
          <rPr>
            <sz val="9"/>
            <color indexed="81"/>
            <rFont val="Segoe UI"/>
            <charset val="1"/>
          </rPr>
          <t xml:space="preserve">
ovdje upiši podatak iz tablice od SDŽ REZULTAT POSL.</t>
        </r>
      </text>
    </comment>
  </commentList>
</comments>
</file>

<file path=xl/sharedStrings.xml><?xml version="1.0" encoding="utf-8"?>
<sst xmlns="http://schemas.openxmlformats.org/spreadsheetml/2006/main" count="562" uniqueCount="215">
  <si>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</si>
  <si>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</si>
  <si>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</si>
  <si>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</si>
  <si>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</si>
  <si>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</si>
  <si>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</si>
  <si>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</si>
  <si>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</si>
  <si>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</si>
  <si>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</si>
  <si>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</si>
  <si>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</si>
  <si>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</si>
  <si>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</si>
  <si>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</si>
  <si>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</si>
  <si>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</si>
  <si>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</si>
  <si>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</si>
  <si>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</si>
  <si>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</si>
  <si>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</si>
  <si>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</si>
  <si>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</si>
  <si>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</si>
  <si>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</si>
  <si>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</si>
  <si>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</si>
  <si>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</si>
  <si>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</si>
  <si>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</si>
  <si>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</si>
  <si>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</si>
  <si>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</si>
  <si>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</si>
  <si>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…</t>
  </si>
  <si>
    <t>Rashodi za nabavu proizvedene dugotrajne imovine</t>
  </si>
  <si>
    <t>Naziv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</si>
  <si>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</si>
  <si>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</si>
  <si>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</si>
  <si>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</si>
  <si>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</si>
  <si>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</si>
  <si>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</si>
  <si>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</si>
  <si>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</si>
  <si>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</si>
  <si>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</si>
  <si>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</si>
  <si>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</si>
  <si>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</si>
  <si>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</si>
  <si>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</si>
  <si>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</si>
  <si>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</si>
  <si>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</si>
  <si>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Ostali rashodi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</si>
  <si>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</si>
  <si>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</si>
  <si>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</si>
  <si>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</si>
  <si>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</si>
  <si>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</si>
  <si>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</si>
  <si>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</si>
  <si>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</si>
  <si>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</si>
  <si>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</si>
  <si>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</si>
  <si>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</si>
  <si>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</si>
  <si>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</si>
  <si>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</si>
  <si>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</si>
  <si>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</si>
  <si>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</si>
  <si>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</si>
  <si>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</si>
  <si>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</si>
  <si>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</si>
  <si>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</si>
  <si>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</si>
  <si>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</si>
  <si>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</si>
  <si>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</si>
  <si>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</si>
  <si>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</si>
  <si>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</si>
  <si>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</si>
  <si>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</si>
  <si>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</si>
  <si>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</si>
  <si>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</si>
  <si>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</si>
  <si>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</si>
  <si>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</si>
  <si>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</si>
  <si>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</si>
  <si>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</si>
  <si>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</si>
  <si>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</si>
  <si>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</si>
  <si>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</si>
  <si>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</si>
  <si>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</si>
  <si>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</si>
  <si>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</si>
  <si>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</si>
  <si>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</si>
  <si>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</si>
  <si>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</si>
  <si>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</si>
  <si>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</si>
  <si>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</si>
  <si>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</si>
  <si>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</si>
  <si>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</si>
  <si>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</si>
  <si>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</si>
  <si>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PROGRAM 4001</t>
  </si>
  <si>
    <t>Razvoj odgojno obrazovnog sustava</t>
  </si>
  <si>
    <t>Aktivnost A400103</t>
  </si>
  <si>
    <t>Natjecanja, manifestacije i ostalo</t>
  </si>
  <si>
    <t>Izvor financiranja 1.1.1.</t>
  </si>
  <si>
    <t>Aktivnost A400104</t>
  </si>
  <si>
    <t>E - škole</t>
  </si>
  <si>
    <t>Aktivnost A400115</t>
  </si>
  <si>
    <t>Osobni pomoćnici i pomoćnici u nastavi</t>
  </si>
  <si>
    <t>Aktivnost T400110</t>
  </si>
  <si>
    <t>Financiranje troškova prehrane za  učenike OŠ</t>
  </si>
  <si>
    <t>Aktivnost T400121</t>
  </si>
  <si>
    <t>Aktivnost T400122</t>
  </si>
  <si>
    <t>Učimo zajedno VI</t>
  </si>
  <si>
    <t>Učimo zajedno VII</t>
  </si>
  <si>
    <t>Izvor financiranja 4.4.1.</t>
  </si>
  <si>
    <t>Prihodi za posebne namjene-Decentralizacija</t>
  </si>
  <si>
    <t>Izvor financiranja 5.3.1.</t>
  </si>
  <si>
    <t>Pomoći EU</t>
  </si>
  <si>
    <t>PROGRAM 4030</t>
  </si>
  <si>
    <t>Osnovnoškolsko obrazovanje</t>
  </si>
  <si>
    <t>Izvor financiranja 3.2.1.</t>
  </si>
  <si>
    <t>Izvor financiranja 5.4.1.</t>
  </si>
  <si>
    <t>Pomoći PK</t>
  </si>
  <si>
    <t>Aktivnost A403001</t>
  </si>
  <si>
    <t>Rashodi djelatnosti</t>
  </si>
  <si>
    <t>Učimo zajedno V</t>
  </si>
  <si>
    <t>Izvor financiranja 4.8.1.</t>
  </si>
  <si>
    <t>Izvor financiranja 6.2.1.</t>
  </si>
  <si>
    <t>Donacije PK</t>
  </si>
  <si>
    <t>Izvor financiranja 3.2.2.</t>
  </si>
  <si>
    <t>Prihodi za posebne namjene PK</t>
  </si>
  <si>
    <t>Naknade građanima</t>
  </si>
  <si>
    <t>Rashodi za nabavu proiz. dug.im.</t>
  </si>
  <si>
    <t>Rashodi za nabavu nefin. imovine</t>
  </si>
  <si>
    <t>Aktivnost A403004</t>
  </si>
  <si>
    <t>Prijevoz učenika osnovnih škola</t>
  </si>
  <si>
    <t>Aktivnost A403002</t>
  </si>
  <si>
    <t>Izgradnja i uređenje objekata te nabava i održavanje opreme</t>
  </si>
  <si>
    <t>Aktivnost T400111</t>
  </si>
  <si>
    <t>Opskrba školskih ustanova higijenskim potrep. za učenice</t>
  </si>
  <si>
    <t>Školski medni dan</t>
  </si>
  <si>
    <t>Izvor financiranja 5.1.1.</t>
  </si>
  <si>
    <t xml:space="preserve">Pomoći </t>
  </si>
  <si>
    <t>5.1.</t>
  </si>
  <si>
    <t>Pomoći</t>
  </si>
  <si>
    <t>Naknade građanima i kućanstvima</t>
  </si>
  <si>
    <t>UKUPNO:</t>
  </si>
  <si>
    <t>Pomoći iz inoz. i od subjekata unutar općeg proračuna</t>
  </si>
  <si>
    <t>Prihodi iz nadležnog pror. i od HZZO-a temeljem ug. obveza</t>
  </si>
  <si>
    <t>Prihodi od upr. i adm. pristojbi, po propisima i naknada</t>
  </si>
  <si>
    <t>Prihodi od prodaje proizvoda i robe te pruženih usluga</t>
  </si>
  <si>
    <t>Kazne, upravne mjere i ostali prihodi</t>
  </si>
  <si>
    <t>Izvršenje 2023.</t>
  </si>
  <si>
    <t>Vlastiti prihodi PK - preneseni</t>
  </si>
  <si>
    <t>Aktivnost T400101</t>
  </si>
  <si>
    <t>Aktivnost T400120</t>
  </si>
  <si>
    <t>3.2.2.</t>
  </si>
  <si>
    <t>1. Rebalans 2024.</t>
  </si>
  <si>
    <t>Izvor financiranja 1.1.2.</t>
  </si>
  <si>
    <t>Opći prihodi i primici - prenesena s.</t>
  </si>
  <si>
    <t>Pomoći EU - prenesena sredstva</t>
  </si>
  <si>
    <t>Rashodi za zaposelne</t>
  </si>
  <si>
    <t>Izvof financiranja 1.1.1.</t>
  </si>
  <si>
    <t>Opći prihodi i primici - prenesena sredstva</t>
  </si>
  <si>
    <t>Pomoći EU - prenesena sredstava</t>
  </si>
  <si>
    <t>Izvor financiranja 5.3.2.</t>
  </si>
  <si>
    <t>Plan 2024.</t>
  </si>
  <si>
    <t>Nabava udžbenika i drugih obrazovnih materijala</t>
  </si>
  <si>
    <t>Aktivnost A400118</t>
  </si>
  <si>
    <t>Proračun za 2025.</t>
  </si>
  <si>
    <t>5.3.2.</t>
  </si>
  <si>
    <t>Projekcija proračuna za 2026.</t>
  </si>
  <si>
    <t>Projekcija proračuna za 2027.</t>
  </si>
  <si>
    <t>FINANCIJSKI PLAN PRORAČUNSKOG KORISNIKA JEDINICE LOKALNE I PODRUČNE (REGIONALNE) SAMOUPRAVE 
ZA 2025. I PROJEKCIJA ZA 2026. I 2027. GODINU</t>
  </si>
  <si>
    <t>00403 Ustanove u osnovnom školstvu</t>
  </si>
  <si>
    <t>13166 OŠ OSTROG,Kaštel Lukšić</t>
  </si>
  <si>
    <t>Kapitalni projekt K400113</t>
  </si>
  <si>
    <t>Osnovna škola kao cjelodnevna škola</t>
  </si>
  <si>
    <t>Rashodi za dodatna ulaganja na nefinancijskoj imovini</t>
  </si>
  <si>
    <t>Izvor financiranja 5.4.2.</t>
  </si>
  <si>
    <t>Izvor financiranja 6.2.2.</t>
  </si>
  <si>
    <t>Donacije PK-prenesena sredstva</t>
  </si>
  <si>
    <t>Vlastiti prihodi PK - prenesena sredstva</t>
  </si>
  <si>
    <t>Pomoći PK-prenesena sredstva</t>
  </si>
  <si>
    <t>Rashodi za dodatna na nefinanc.imo.</t>
  </si>
  <si>
    <t>Izvor financiranja 4.4.2.</t>
  </si>
  <si>
    <t>Prihodi za posebne namjene-Decentralizacija prenesena</t>
  </si>
  <si>
    <t>Izvor finaciranja 6.2.1</t>
  </si>
  <si>
    <t xml:space="preserve">Pomoći proračunskim korisnicima </t>
  </si>
  <si>
    <t>Donacije proračunskim korisnicima SDŽ-prenesena</t>
  </si>
  <si>
    <t xml:space="preserve">Pomoći proračunskim korisnicima-prensena </t>
  </si>
  <si>
    <t>Prihodi za posebne namjene- Decentralizacija preneseni</t>
  </si>
  <si>
    <t>Prihodi za posebne namjene - Decentralizacija-prenseni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</si>
</sst>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1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6" fillId="2" borderId="3" xfId="0" applyNumberFormat="1" applyFont="1" applyFill="1" applyBorder="1" applyAlignment="1">
      <alignment horizontal="right"/>
    </xf>
    <xf numFmtId="0" fontId="17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19" fillId="0" borderId="3" xfId="1" applyNumberFormat="1" applyFont="1" applyFill="1" applyBorder="1" applyAlignment="1" applyProtection="1">
      <alignment horizontal="left" vertical="center" wrapText="1"/>
    </xf>
    <xf numFmtId="0" fontId="21" fillId="0" borderId="3" xfId="1" applyNumberFormat="1" applyFont="1" applyFill="1" applyBorder="1" applyAlignment="1" applyProtection="1">
      <alignment horizontal="left" vertical="center" wrapText="1"/>
    </xf>
    <xf numFmtId="0" fontId="17" fillId="0" borderId="3" xfId="0" applyFont="1" applyBorder="1"/>
    <xf numFmtId="0" fontId="0" fillId="0" borderId="3" xfId="0" applyBorder="1"/>
    <xf numFmtId="0" fontId="22" fillId="0" borderId="3" xfId="1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6" fillId="4" borderId="4" xfId="0" applyNumberFormat="1" applyFont="1" applyFill="1" applyBorder="1" applyAlignment="1" applyProtection="1">
      <alignment horizontal="right" vertical="center" wrapText="1"/>
    </xf>
    <xf numFmtId="4" fontId="21" fillId="0" borderId="3" xfId="1" applyNumberFormat="1" applyFont="1" applyFill="1" applyBorder="1" applyAlignment="1" applyProtection="1">
      <alignment horizontal="right" vertical="center" wrapText="1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9" fillId="2" borderId="3" xfId="0" quotePrefix="1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 applyProtection="1">
      <alignment horizontal="left" vertical="center" wrapText="1"/>
    </xf>
    <xf numFmtId="4" fontId="9" fillId="2" borderId="3" xfId="0" quotePrefix="1" applyNumberFormat="1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horizontal="right"/>
    </xf>
    <xf numFmtId="4" fontId="9" fillId="2" borderId="3" xfId="0" quotePrefix="1" applyNumberFormat="1" applyFont="1" applyFill="1" applyBorder="1" applyAlignment="1">
      <alignment horizontal="right" vertical="center"/>
    </xf>
    <xf numFmtId="4" fontId="8" fillId="2" borderId="3" xfId="0" quotePrefix="1" applyNumberFormat="1" applyFont="1" applyFill="1" applyBorder="1" applyAlignment="1">
      <alignment horizontal="righ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Border="1" applyAlignment="1">
      <alignment vertical="center"/>
    </xf>
    <xf numFmtId="4" fontId="8" fillId="2" borderId="3" xfId="0" quotePrefix="1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4" fontId="9" fillId="2" borderId="0" xfId="0" quotePrefix="1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/>
    </xf>
    <xf numFmtId="4" fontId="26" fillId="2" borderId="3" xfId="0" quotePrefix="1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19" fillId="0" borderId="3" xfId="1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4" fontId="9" fillId="4" borderId="4" xfId="0" applyNumberFormat="1" applyFont="1" applyFill="1" applyBorder="1" applyAlignment="1" applyProtection="1">
      <alignment horizontal="righ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4" fontId="3" fillId="4" borderId="4" xfId="0" applyNumberFormat="1" applyFont="1" applyFill="1" applyBorder="1" applyAlignment="1" applyProtection="1">
      <alignment horizontal="right" vertical="center" wrapText="1"/>
    </xf>
    <xf numFmtId="0" fontId="27" fillId="4" borderId="4" xfId="0" applyNumberFormat="1" applyFont="1" applyFill="1" applyBorder="1" applyAlignment="1" applyProtection="1">
      <alignment horizontal="left" vertical="center" wrapText="1"/>
    </xf>
    <xf numFmtId="4" fontId="16" fillId="4" borderId="4" xfId="0" applyNumberFormat="1" applyFont="1" applyFill="1" applyBorder="1" applyAlignment="1" applyProtection="1">
      <alignment horizontal="righ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 applyProtection="1">
      <alignment horizontal="right" vertical="center" wrapText="1"/>
    </xf>
    <xf numFmtId="16" fontId="9" fillId="2" borderId="3" xfId="0" applyNumberFormat="1" applyFont="1" applyFill="1" applyBorder="1" applyAlignment="1" applyProtection="1">
      <alignment horizontal="left" vertical="center" wrapText="1"/>
    </xf>
    <xf numFmtId="16" fontId="9" fillId="2" borderId="3" xfId="0" quotePrefix="1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10" fillId="4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4" fontId="3" fillId="6" borderId="4" xfId="0" applyNumberFormat="1" applyFont="1" applyFill="1" applyBorder="1" applyAlignment="1" applyProtection="1">
      <alignment horizontal="right" vertical="center" wrapText="1"/>
    </xf>
    <xf numFmtId="4" fontId="3" fillId="6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2" fillId="4" borderId="4" xfId="0" applyNumberFormat="1" applyFont="1" applyFill="1" applyBorder="1" applyAlignment="1" applyProtection="1">
      <alignment horizontal="left" vertical="center" wrapText="1"/>
    </xf>
    <xf numFmtId="0" fontId="32" fillId="6" borderId="4" xfId="0" applyNumberFormat="1" applyFont="1" applyFill="1" applyBorder="1" applyAlignment="1" applyProtection="1">
      <alignment horizontal="left" vertical="center" wrapText="1"/>
    </xf>
    <xf numFmtId="4" fontId="3" fillId="4" borderId="4" xfId="0" applyNumberFormat="1" applyFont="1" applyFill="1" applyBorder="1" applyAlignment="1">
      <alignment horizontal="right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10" fillId="0" borderId="4" xfId="0" quotePrefix="1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0" fontId="16" fillId="4" borderId="2" xfId="0" applyNumberFormat="1" applyFont="1" applyFill="1" applyBorder="1" applyAlignment="1" applyProtection="1">
      <alignment horizontal="lef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6" fillId="6" borderId="1" xfId="0" applyNumberFormat="1" applyFont="1" applyFill="1" applyBorder="1" applyAlignment="1" applyProtection="1">
      <alignment horizontal="left" vertical="center" wrapText="1"/>
    </xf>
    <xf numFmtId="0" fontId="16" fillId="6" borderId="2" xfId="0" applyNumberFormat="1" applyFont="1" applyFill="1" applyBorder="1" applyAlignment="1" applyProtection="1">
      <alignment horizontal="left" vertical="center" wrapText="1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30" fillId="2" borderId="1" xfId="0" applyNumberFormat="1" applyFont="1" applyFill="1" applyBorder="1" applyAlignment="1" applyProtection="1">
      <alignment horizontal="left" vertical="center" wrapText="1"/>
    </xf>
    <xf numFmtId="0" fontId="30" fillId="2" borderId="2" xfId="0" applyNumberFormat="1" applyFont="1" applyFill="1" applyBorder="1" applyAlignment="1" applyProtection="1">
      <alignment horizontal="left" vertical="center" wrapText="1"/>
    </xf>
    <xf numFmtId="0" fontId="30" fillId="2" borderId="4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10" workbookViewId="0">
      <selection activeCell="F21" sqref="F21"/>
    </sheetView>
  </sheetViews>
  <sheetFormatPr defaultRowHeight="15" x14ac:dyDescent="0.25"/>
  <cols>
    <col min="5" max="7" width="25.28515625" customWidth="1"/>
    <col min="8" max="8" width="22.140625" customWidth="1"/>
    <col min="9" max="9" width="24" customWidth="1"/>
    <col min="10" max="11" width="26.5703125" customWidth="1"/>
  </cols>
  <sheetData>
    <row r="1" spans="1:11" x14ac:dyDescent="0.25">
      <c r="A1" s="150"/>
      <c r="B1" s="150"/>
      <c r="C1" s="150"/>
      <c r="D1" s="150"/>
      <c r="E1" s="150"/>
      <c r="F1" s="150"/>
    </row>
    <row r="2" spans="1:11" x14ac:dyDescent="0.25">
      <c r="A2" s="150"/>
      <c r="B2" s="150"/>
      <c r="C2" s="150"/>
      <c r="D2" s="150"/>
      <c r="E2" s="150"/>
      <c r="F2" s="150"/>
    </row>
    <row r="3" spans="1:11" x14ac:dyDescent="0.25">
      <c r="A3" s="150"/>
      <c r="B3" s="150"/>
      <c r="C3" s="150"/>
      <c r="D3" s="150"/>
      <c r="E3" s="150"/>
      <c r="F3" s="150"/>
    </row>
    <row r="4" spans="1:11" x14ac:dyDescent="0.25">
      <c r="A4" s="150"/>
      <c r="B4" s="150"/>
      <c r="C4" s="150"/>
      <c r="D4" s="150"/>
      <c r="E4" s="150"/>
      <c r="F4" s="150"/>
    </row>
    <row r="5" spans="1:1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1" ht="8.25" customHeight="1" x14ac:dyDescent="0.25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ht="42" customHeight="1" x14ac:dyDescent="0.25">
      <c r="A8" s="161" t="s">
        <v>195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9.75" customHeight="1" x14ac:dyDescent="0.2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11" ht="15.75" customHeight="1" x14ac:dyDescent="0.25">
      <c r="A10" s="161" t="s">
        <v>27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</row>
    <row r="11" spans="1:11" ht="6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18" customHeight="1" x14ac:dyDescent="0.25">
      <c r="A12" s="161" t="s">
        <v>33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ht="15" customHeight="1" x14ac:dyDescent="0.25">
      <c r="A13" s="1"/>
      <c r="B13" s="2"/>
      <c r="C13" s="2"/>
      <c r="D13" s="2"/>
      <c r="E13" s="6"/>
      <c r="F13" s="7"/>
      <c r="G13" s="7"/>
      <c r="H13" s="7"/>
      <c r="I13" s="7"/>
      <c r="J13" s="7"/>
      <c r="K13" s="7"/>
    </row>
    <row r="14" spans="1:11" ht="25.5" customHeight="1" x14ac:dyDescent="0.25">
      <c r="A14" s="28"/>
      <c r="B14" s="29"/>
      <c r="C14" s="29"/>
      <c r="D14" s="30"/>
      <c r="E14" s="31"/>
      <c r="F14" s="3" t="s">
        <v>174</v>
      </c>
      <c r="G14" s="3" t="s">
        <v>188</v>
      </c>
      <c r="H14" s="3" t="s">
        <v>179</v>
      </c>
      <c r="I14" s="3" t="s">
        <v>191</v>
      </c>
      <c r="J14" s="3" t="s">
        <v>193</v>
      </c>
      <c r="K14" s="3" t="s">
        <v>194</v>
      </c>
    </row>
    <row r="15" spans="1:11" ht="15" customHeight="1" x14ac:dyDescent="0.25">
      <c r="A15" s="162">
        <v>1</v>
      </c>
      <c r="B15" s="163"/>
      <c r="C15" s="163"/>
      <c r="D15" s="163"/>
      <c r="E15" s="164"/>
      <c r="F15" s="3">
        <v>2</v>
      </c>
      <c r="G15" s="3">
        <v>3</v>
      </c>
      <c r="H15" s="3">
        <v>4</v>
      </c>
      <c r="I15" s="3">
        <v>5</v>
      </c>
      <c r="J15" s="3">
        <v>6</v>
      </c>
      <c r="K15" s="3">
        <v>7</v>
      </c>
    </row>
    <row r="16" spans="1:11" ht="15" customHeight="1" x14ac:dyDescent="0.25">
      <c r="A16" s="169" t="s">
        <v>0</v>
      </c>
      <c r="B16" s="170"/>
      <c r="C16" s="170"/>
      <c r="D16" s="170"/>
      <c r="E16" s="171"/>
      <c r="F16" s="84">
        <f>F17+F18</f>
        <v>1991105.06</v>
      </c>
      <c r="G16" s="84">
        <f t="shared" ref="G16:J16" si="0">G17+G18</f>
        <v>2058425.2400000002</v>
      </c>
      <c r="H16" s="84">
        <f t="shared" si="0"/>
        <v>2141016.61</v>
      </c>
      <c r="I16" s="84">
        <f t="shared" si="0"/>
        <v>3044563.1999999997</v>
      </c>
      <c r="J16" s="84">
        <f t="shared" si="0"/>
        <v>3044563.1999999997</v>
      </c>
      <c r="K16" s="84">
        <f t="shared" ref="K16" si="1">K17+K18</f>
        <v>2976368.46</v>
      </c>
    </row>
    <row r="17" spans="1:11" ht="15" customHeight="1" x14ac:dyDescent="0.25">
      <c r="A17" s="172" t="s">
        <v>109</v>
      </c>
      <c r="B17" s="173"/>
      <c r="C17" s="173"/>
      <c r="D17" s="173"/>
      <c r="E17" s="174"/>
      <c r="F17" s="85">
        <f>' Račun prihoda i rashoda'!E11</f>
        <v>1991105.06</v>
      </c>
      <c r="G17" s="85">
        <f>' Račun prihoda i rashoda'!F11</f>
        <v>2058425.2400000002</v>
      </c>
      <c r="H17" s="85">
        <f>' Račun prihoda i rashoda'!G11</f>
        <v>2141016.61</v>
      </c>
      <c r="I17" s="85">
        <f>' Račun prihoda i rashoda'!H11</f>
        <v>3044563.1999999997</v>
      </c>
      <c r="J17" s="85">
        <f>' Račun prihoda i rashoda'!I11</f>
        <v>3044563.1999999997</v>
      </c>
      <c r="K17" s="85">
        <f>' Račun prihoda i rashoda'!J11</f>
        <v>2976368.46</v>
      </c>
    </row>
    <row r="18" spans="1:11" ht="15" customHeight="1" x14ac:dyDescent="0.25">
      <c r="A18" s="175" t="s">
        <v>110</v>
      </c>
      <c r="B18" s="176"/>
      <c r="C18" s="176"/>
      <c r="D18" s="176"/>
      <c r="E18" s="177"/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</row>
    <row r="19" spans="1:11" x14ac:dyDescent="0.25">
      <c r="A19" s="32" t="s">
        <v>2</v>
      </c>
      <c r="B19" s="35"/>
      <c r="C19" s="35"/>
      <c r="D19" s="35"/>
      <c r="E19" s="35"/>
      <c r="F19" s="84">
        <f>F20+F21</f>
        <v>1983796.98</v>
      </c>
      <c r="G19" s="84">
        <f t="shared" ref="G19:J19" si="2">G20+G21</f>
        <v>2058425.24</v>
      </c>
      <c r="H19" s="84">
        <f t="shared" si="2"/>
        <v>2141016.61</v>
      </c>
      <c r="I19" s="84">
        <f t="shared" si="2"/>
        <v>3044563.1999999997</v>
      </c>
      <c r="J19" s="84">
        <f t="shared" si="2"/>
        <v>3044563.1999999997</v>
      </c>
      <c r="K19" s="84">
        <f t="shared" ref="K19" si="3">K20+K21</f>
        <v>2976368.4600000004</v>
      </c>
    </row>
    <row r="20" spans="1:11" x14ac:dyDescent="0.25">
      <c r="A20" s="167" t="s">
        <v>111</v>
      </c>
      <c r="B20" s="168"/>
      <c r="C20" s="168"/>
      <c r="D20" s="168"/>
      <c r="E20" s="168"/>
      <c r="F20" s="85">
        <f>' Račun prihoda i rashoda'!E44</f>
        <v>1938658.45</v>
      </c>
      <c r="G20" s="85">
        <f>' Račun prihoda i rashoda'!F44</f>
        <v>2014970.6</v>
      </c>
      <c r="H20" s="85">
        <f>' Račun prihoda i rashoda'!G44</f>
        <v>2040212.18</v>
      </c>
      <c r="I20" s="85">
        <f>' Račun prihoda i rashoda'!H44</f>
        <v>2981022.32</v>
      </c>
      <c r="J20" s="85">
        <f>' Račun prihoda i rashoda'!I44</f>
        <v>2981022.32</v>
      </c>
      <c r="K20" s="85">
        <f>' Račun prihoda i rashoda'!J44</f>
        <v>2912827.5800000005</v>
      </c>
    </row>
    <row r="21" spans="1:11" x14ac:dyDescent="0.25">
      <c r="A21" s="165" t="s">
        <v>112</v>
      </c>
      <c r="B21" s="166"/>
      <c r="C21" s="166"/>
      <c r="D21" s="166"/>
      <c r="E21" s="166"/>
      <c r="F21" s="86">
        <f>' Račun prihoda i rashoda'!E102</f>
        <v>45138.53</v>
      </c>
      <c r="G21" s="86">
        <f>' Račun prihoda i rashoda'!F102</f>
        <v>43454.64</v>
      </c>
      <c r="H21" s="86">
        <f>' Račun prihoda i rashoda'!G102</f>
        <v>100804.43</v>
      </c>
      <c r="I21" s="86">
        <f>' Račun prihoda i rashoda'!H102</f>
        <v>63540.88</v>
      </c>
      <c r="J21" s="86">
        <f>' Račun prihoda i rashoda'!I102</f>
        <v>63540.88</v>
      </c>
      <c r="K21" s="86">
        <f>' Račun prihoda i rashoda'!J102</f>
        <v>63540.88</v>
      </c>
    </row>
    <row r="22" spans="1:11" x14ac:dyDescent="0.25">
      <c r="A22" s="157" t="s">
        <v>3</v>
      </c>
      <c r="B22" s="158"/>
      <c r="C22" s="158"/>
      <c r="D22" s="158"/>
      <c r="E22" s="158"/>
      <c r="F22" s="84">
        <f>F16-F19</f>
        <v>7308.0800000000745</v>
      </c>
      <c r="G22" s="84">
        <f t="shared" ref="G22:J22" si="4">G16-G19</f>
        <v>0</v>
      </c>
      <c r="H22" s="84">
        <f t="shared" si="4"/>
        <v>0</v>
      </c>
      <c r="I22" s="84">
        <f t="shared" si="4"/>
        <v>0</v>
      </c>
      <c r="J22" s="84">
        <f t="shared" si="4"/>
        <v>0</v>
      </c>
      <c r="K22" s="84">
        <f t="shared" ref="K22" si="5">K16-K19</f>
        <v>0</v>
      </c>
    </row>
    <row r="23" spans="1:11" ht="11.25" customHeight="1" x14ac:dyDescent="0.25">
      <c r="A23" s="22"/>
      <c r="B23" s="20"/>
      <c r="C23" s="20"/>
      <c r="D23" s="20"/>
      <c r="E23" s="20"/>
      <c r="F23" s="20"/>
      <c r="G23" s="20"/>
      <c r="H23" s="20"/>
      <c r="I23" s="21"/>
      <c r="J23" s="21"/>
      <c r="K23" s="21"/>
    </row>
    <row r="24" spans="1:11" ht="18" customHeight="1" x14ac:dyDescent="0.25">
      <c r="A24" s="161" t="s">
        <v>34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</row>
    <row r="25" spans="1:11" ht="18" x14ac:dyDescent="0.25">
      <c r="A25" s="22"/>
      <c r="B25" s="20"/>
      <c r="C25" s="20"/>
      <c r="D25" s="20"/>
      <c r="E25" s="20"/>
      <c r="F25" s="20"/>
      <c r="G25" s="20"/>
      <c r="H25" s="20"/>
      <c r="I25" s="21"/>
      <c r="J25" s="21"/>
      <c r="K25" s="21"/>
    </row>
    <row r="26" spans="1:11" ht="25.5" x14ac:dyDescent="0.25">
      <c r="A26" s="28"/>
      <c r="B26" s="29"/>
      <c r="C26" s="29"/>
      <c r="D26" s="30"/>
      <c r="E26" s="31"/>
      <c r="F26" s="3" t="s">
        <v>174</v>
      </c>
      <c r="G26" s="3" t="s">
        <v>188</v>
      </c>
      <c r="H26" s="3" t="s">
        <v>179</v>
      </c>
      <c r="I26" s="3" t="s">
        <v>191</v>
      </c>
      <c r="J26" s="3" t="s">
        <v>193</v>
      </c>
      <c r="K26" s="3" t="s">
        <v>194</v>
      </c>
    </row>
    <row r="27" spans="1:11" x14ac:dyDescent="0.25">
      <c r="A27" s="162">
        <v>1</v>
      </c>
      <c r="B27" s="163"/>
      <c r="C27" s="163"/>
      <c r="D27" s="163"/>
      <c r="E27" s="164"/>
      <c r="F27" s="3">
        <v>2</v>
      </c>
      <c r="G27" s="3">
        <v>3</v>
      </c>
      <c r="H27" s="3">
        <v>4</v>
      </c>
      <c r="I27" s="3">
        <v>5</v>
      </c>
      <c r="J27" s="3">
        <v>6</v>
      </c>
      <c r="K27" s="3">
        <v>7</v>
      </c>
    </row>
    <row r="28" spans="1:11" ht="15.75" customHeight="1" x14ac:dyDescent="0.25">
      <c r="A28" s="165" t="s">
        <v>113</v>
      </c>
      <c r="B28" s="166"/>
      <c r="C28" s="166"/>
      <c r="D28" s="166"/>
      <c r="E28" s="166"/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</row>
    <row r="29" spans="1:11" x14ac:dyDescent="0.25">
      <c r="A29" s="165" t="s">
        <v>114</v>
      </c>
      <c r="B29" s="166"/>
      <c r="C29" s="166"/>
      <c r="D29" s="166"/>
      <c r="E29" s="166"/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</row>
    <row r="30" spans="1:11" x14ac:dyDescent="0.25">
      <c r="A30" s="157" t="s">
        <v>5</v>
      </c>
      <c r="B30" s="158"/>
      <c r="C30" s="158"/>
      <c r="D30" s="158"/>
      <c r="E30" s="158"/>
      <c r="F30" s="84">
        <f>F28-F29</f>
        <v>0</v>
      </c>
      <c r="G30" s="84">
        <f t="shared" ref="G30:I30" si="6">G28-G29</f>
        <v>0</v>
      </c>
      <c r="H30" s="84">
        <f t="shared" ref="H30" si="7">H28-H29</f>
        <v>0</v>
      </c>
      <c r="I30" s="84">
        <f t="shared" si="6"/>
        <v>0</v>
      </c>
      <c r="J30" s="84">
        <f t="shared" ref="J30:K30" si="8">J28-J29</f>
        <v>0</v>
      </c>
      <c r="K30" s="84">
        <f t="shared" si="8"/>
        <v>0</v>
      </c>
    </row>
    <row r="31" spans="1:11" x14ac:dyDescent="0.25">
      <c r="A31" s="157" t="s">
        <v>6</v>
      </c>
      <c r="B31" s="158"/>
      <c r="C31" s="158"/>
      <c r="D31" s="158"/>
      <c r="E31" s="158"/>
      <c r="F31" s="84">
        <v>0</v>
      </c>
      <c r="G31" s="84">
        <f t="shared" ref="G31:I31" si="9">G22+G30</f>
        <v>0</v>
      </c>
      <c r="H31" s="84">
        <f>H22+H30</f>
        <v>0</v>
      </c>
      <c r="I31" s="84">
        <f t="shared" si="9"/>
        <v>0</v>
      </c>
      <c r="J31" s="84">
        <f t="shared" ref="J31:K31" si="10">J22+J30</f>
        <v>0</v>
      </c>
      <c r="K31" s="84">
        <f t="shared" si="10"/>
        <v>0</v>
      </c>
    </row>
    <row r="32" spans="1:11" ht="12" customHeight="1" x14ac:dyDescent="0.25">
      <c r="A32" s="19"/>
      <c r="B32" s="20"/>
      <c r="C32" s="20"/>
      <c r="D32" s="20"/>
      <c r="E32" s="20"/>
      <c r="F32" s="20"/>
      <c r="G32" s="20"/>
      <c r="H32" s="20"/>
      <c r="I32" s="21"/>
      <c r="J32" s="21"/>
      <c r="K32" s="21"/>
    </row>
    <row r="33" spans="1:11" ht="15.75" x14ac:dyDescent="0.25">
      <c r="A33" s="161" t="s">
        <v>115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</row>
    <row r="34" spans="1:11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92"/>
      <c r="K34" s="119"/>
    </row>
    <row r="35" spans="1:11" ht="27" customHeight="1" x14ac:dyDescent="0.25">
      <c r="A35" s="28"/>
      <c r="B35" s="29"/>
      <c r="C35" s="29"/>
      <c r="D35" s="30"/>
      <c r="E35" s="31"/>
      <c r="F35" s="3" t="s">
        <v>174</v>
      </c>
      <c r="G35" s="3" t="s">
        <v>188</v>
      </c>
      <c r="H35" s="3" t="s">
        <v>179</v>
      </c>
      <c r="I35" s="3" t="s">
        <v>191</v>
      </c>
      <c r="J35" s="3" t="s">
        <v>193</v>
      </c>
      <c r="K35" s="3" t="s">
        <v>194</v>
      </c>
    </row>
    <row r="36" spans="1:11" ht="16.5" customHeight="1" x14ac:dyDescent="0.25">
      <c r="A36" s="162">
        <v>1</v>
      </c>
      <c r="B36" s="163"/>
      <c r="C36" s="163"/>
      <c r="D36" s="163"/>
      <c r="E36" s="164"/>
      <c r="F36" s="3">
        <v>2</v>
      </c>
      <c r="G36" s="3">
        <v>3</v>
      </c>
      <c r="H36" s="3">
        <v>4</v>
      </c>
      <c r="I36" s="3">
        <v>5</v>
      </c>
      <c r="J36" s="3">
        <v>6</v>
      </c>
      <c r="K36" s="3">
        <v>7</v>
      </c>
    </row>
    <row r="37" spans="1:11" ht="30" customHeight="1" x14ac:dyDescent="0.25">
      <c r="A37" s="152" t="s">
        <v>116</v>
      </c>
      <c r="B37" s="153"/>
      <c r="C37" s="153"/>
      <c r="D37" s="153"/>
      <c r="E37" s="154"/>
      <c r="F37" s="89">
        <v>0</v>
      </c>
      <c r="G37" s="89">
        <v>0</v>
      </c>
      <c r="H37" s="89">
        <v>17179.18</v>
      </c>
      <c r="I37" s="89">
        <v>0</v>
      </c>
      <c r="J37" s="89">
        <v>0</v>
      </c>
      <c r="K37" s="124">
        <v>0</v>
      </c>
    </row>
    <row r="38" spans="1:11" ht="15" customHeight="1" x14ac:dyDescent="0.25">
      <c r="A38" s="157" t="s">
        <v>117</v>
      </c>
      <c r="B38" s="158"/>
      <c r="C38" s="158"/>
      <c r="D38" s="158"/>
      <c r="E38" s="158"/>
      <c r="F38" s="87">
        <f>F31+F37</f>
        <v>0</v>
      </c>
      <c r="G38" s="87">
        <f>G31+G37</f>
        <v>0</v>
      </c>
      <c r="H38" s="87">
        <f>H31+H37</f>
        <v>17179.18</v>
      </c>
      <c r="I38" s="87">
        <f t="shared" ref="I38:K38" si="11">I31+I37</f>
        <v>0</v>
      </c>
      <c r="J38" s="87">
        <f t="shared" si="11"/>
        <v>0</v>
      </c>
      <c r="K38" s="87">
        <f t="shared" si="11"/>
        <v>0</v>
      </c>
    </row>
    <row r="39" spans="1:11" ht="25.5" customHeight="1" x14ac:dyDescent="0.25">
      <c r="A39" s="169" t="s">
        <v>118</v>
      </c>
      <c r="B39" s="170"/>
      <c r="C39" s="170"/>
      <c r="D39" s="170"/>
      <c r="E39" s="171"/>
      <c r="F39" s="87">
        <v>0</v>
      </c>
      <c r="G39" s="87">
        <f>G22+G30+G37-G38</f>
        <v>0</v>
      </c>
      <c r="H39" s="87">
        <f>H22+H30+H37-H38</f>
        <v>0</v>
      </c>
      <c r="I39" s="87">
        <f t="shared" ref="I39" si="12">I22+I30+I37-I38</f>
        <v>0</v>
      </c>
      <c r="J39" s="87">
        <v>0</v>
      </c>
      <c r="K39" s="88">
        <v>0</v>
      </c>
    </row>
    <row r="40" spans="1:11" ht="15" customHeight="1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 ht="20.25" customHeight="1" x14ac:dyDescent="0.25">
      <c r="A41" s="179" t="s">
        <v>119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</row>
    <row r="42" spans="1:11" ht="9.75" customHeight="1" x14ac:dyDescent="0.25">
      <c r="A42" s="48"/>
      <c r="B42" s="49"/>
      <c r="C42" s="49"/>
      <c r="D42" s="49"/>
      <c r="E42" s="49"/>
      <c r="F42" s="49"/>
      <c r="G42" s="49"/>
      <c r="H42" s="49"/>
      <c r="I42" s="50"/>
      <c r="J42" s="50"/>
      <c r="K42" s="50"/>
    </row>
    <row r="43" spans="1:11" ht="28.5" customHeight="1" x14ac:dyDescent="0.25">
      <c r="A43" s="51"/>
      <c r="B43" s="52"/>
      <c r="C43" s="52"/>
      <c r="D43" s="53"/>
      <c r="E43" s="54"/>
      <c r="F43" s="3" t="s">
        <v>174</v>
      </c>
      <c r="G43" s="3" t="s">
        <v>188</v>
      </c>
      <c r="H43" s="3" t="s">
        <v>179</v>
      </c>
      <c r="I43" s="3" t="s">
        <v>191</v>
      </c>
      <c r="J43" s="3" t="s">
        <v>193</v>
      </c>
      <c r="K43" s="3" t="s">
        <v>194</v>
      </c>
    </row>
    <row r="44" spans="1:11" x14ac:dyDescent="0.25">
      <c r="A44" s="162">
        <v>1</v>
      </c>
      <c r="B44" s="163"/>
      <c r="C44" s="163"/>
      <c r="D44" s="163"/>
      <c r="E44" s="164"/>
      <c r="F44" s="3">
        <v>2</v>
      </c>
      <c r="G44" s="3">
        <v>3</v>
      </c>
      <c r="H44" s="3">
        <v>4</v>
      </c>
      <c r="I44" s="3">
        <v>5</v>
      </c>
      <c r="J44" s="3">
        <v>6</v>
      </c>
      <c r="K44" s="3">
        <v>7</v>
      </c>
    </row>
    <row r="45" spans="1:11" x14ac:dyDescent="0.25">
      <c r="A45" s="152" t="s">
        <v>116</v>
      </c>
      <c r="B45" s="153"/>
      <c r="C45" s="153"/>
      <c r="D45" s="153"/>
      <c r="E45" s="154"/>
      <c r="F45" s="89">
        <v>0</v>
      </c>
      <c r="G45" s="89">
        <f>F48</f>
        <v>0</v>
      </c>
      <c r="H45" s="89">
        <f>G48</f>
        <v>0</v>
      </c>
      <c r="I45" s="89">
        <f>G48</f>
        <v>0</v>
      </c>
      <c r="J45" s="89">
        <v>0</v>
      </c>
      <c r="K45" s="124">
        <v>0</v>
      </c>
    </row>
    <row r="46" spans="1:11" ht="27" customHeight="1" x14ac:dyDescent="0.25">
      <c r="A46" s="152" t="s">
        <v>4</v>
      </c>
      <c r="B46" s="153"/>
      <c r="C46" s="153"/>
      <c r="D46" s="153"/>
      <c r="E46" s="154"/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124">
        <v>0</v>
      </c>
    </row>
    <row r="47" spans="1:11" x14ac:dyDescent="0.25">
      <c r="A47" s="152" t="s">
        <v>120</v>
      </c>
      <c r="B47" s="155"/>
      <c r="C47" s="155"/>
      <c r="D47" s="155"/>
      <c r="E47" s="156"/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124">
        <v>0</v>
      </c>
    </row>
    <row r="48" spans="1:11" ht="15" customHeight="1" x14ac:dyDescent="0.25">
      <c r="A48" s="157" t="s">
        <v>117</v>
      </c>
      <c r="B48" s="158"/>
      <c r="C48" s="158"/>
      <c r="D48" s="158"/>
      <c r="E48" s="158"/>
      <c r="F48" s="90">
        <f>F45-F46+F47</f>
        <v>0</v>
      </c>
      <c r="G48" s="90">
        <f t="shared" ref="G48:I48" si="13">G45-G46+G47</f>
        <v>0</v>
      </c>
      <c r="H48" s="90">
        <f t="shared" ref="H48" si="14">H45-H46+H47</f>
        <v>0</v>
      </c>
      <c r="I48" s="90">
        <f t="shared" si="13"/>
        <v>0</v>
      </c>
      <c r="J48" s="90">
        <v>0</v>
      </c>
      <c r="K48" s="91">
        <v>0</v>
      </c>
    </row>
    <row r="50" spans="1:11" x14ac:dyDescent="0.25">
      <c r="A50" s="159"/>
      <c r="B50" s="160"/>
      <c r="C50" s="160"/>
      <c r="D50" s="160"/>
      <c r="E50" s="160"/>
      <c r="F50" s="160"/>
      <c r="G50" s="160"/>
      <c r="H50" s="160"/>
      <c r="I50" s="160"/>
      <c r="J50" s="160"/>
      <c r="K50" s="160"/>
    </row>
  </sheetData>
  <mergeCells count="34">
    <mergeCell ref="A44:E44"/>
    <mergeCell ref="A24:K24"/>
    <mergeCell ref="A28:E28"/>
    <mergeCell ref="A29:E29"/>
    <mergeCell ref="A30:E30"/>
    <mergeCell ref="A33:K33"/>
    <mergeCell ref="A38:E38"/>
    <mergeCell ref="A39:E39"/>
    <mergeCell ref="A41:K41"/>
    <mergeCell ref="A37:E37"/>
    <mergeCell ref="A36:E36"/>
    <mergeCell ref="A7:K7"/>
    <mergeCell ref="A10:K10"/>
    <mergeCell ref="A12:K12"/>
    <mergeCell ref="A15:E15"/>
    <mergeCell ref="A31:E31"/>
    <mergeCell ref="A21:E21"/>
    <mergeCell ref="A22:E22"/>
    <mergeCell ref="A27:E27"/>
    <mergeCell ref="A20:E20"/>
    <mergeCell ref="A16:E16"/>
    <mergeCell ref="A17:E17"/>
    <mergeCell ref="A18:E18"/>
    <mergeCell ref="A8:K8"/>
    <mergeCell ref="A45:E45"/>
    <mergeCell ref="A46:E46"/>
    <mergeCell ref="A47:E47"/>
    <mergeCell ref="A48:E48"/>
    <mergeCell ref="A50:K50"/>
    <mergeCell ref="A1:F1"/>
    <mergeCell ref="A2:F2"/>
    <mergeCell ref="A3:F3"/>
    <mergeCell ref="A4:F4"/>
    <mergeCell ref="A5:K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topLeftCell="A4" zoomScaleNormal="100" workbookViewId="0">
      <selection activeCell="E27" sqref="E27"/>
    </sheetView>
  </sheetViews>
  <sheetFormatPr defaultRowHeight="15" x14ac:dyDescent="0.25"/>
  <cols>
    <col min="1" max="1" width="8.5703125" customWidth="1"/>
    <col min="2" max="2" width="8.28515625" customWidth="1"/>
    <col min="3" max="3" width="8.42578125" customWidth="1"/>
    <col min="4" max="4" width="47.42578125" customWidth="1"/>
    <col min="5" max="5" width="24.7109375" customWidth="1"/>
    <col min="6" max="6" width="25.28515625" customWidth="1"/>
    <col min="7" max="7" width="22.85546875" customWidth="1"/>
    <col min="8" max="8" width="22.42578125" customWidth="1"/>
    <col min="9" max="9" width="23.42578125" customWidth="1"/>
    <col min="10" max="10" width="22.7109375" customWidth="1"/>
  </cols>
  <sheetData>
    <row r="1" spans="1:10" ht="42" customHeight="1" x14ac:dyDescent="0.25">
      <c r="A1" s="161" t="s">
        <v>195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8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0" ht="15.75" customHeight="1" x14ac:dyDescent="0.25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8" x14ac:dyDescent="0.25">
      <c r="A4" s="4"/>
      <c r="B4" s="4"/>
      <c r="C4" s="4"/>
      <c r="D4" s="4"/>
      <c r="E4" s="22"/>
      <c r="F4" s="4"/>
      <c r="G4" s="4"/>
      <c r="H4" s="5"/>
      <c r="I4" s="5"/>
      <c r="J4" s="5"/>
    </row>
    <row r="5" spans="1:10" ht="18" customHeight="1" x14ac:dyDescent="0.25">
      <c r="A5" s="161" t="s">
        <v>8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8" x14ac:dyDescent="0.25">
      <c r="A6" s="4"/>
      <c r="B6" s="4"/>
      <c r="C6" s="4"/>
      <c r="D6" s="4"/>
      <c r="E6" s="22"/>
      <c r="F6" s="4"/>
      <c r="G6" s="4"/>
      <c r="H6" s="5"/>
      <c r="I6" s="5"/>
      <c r="J6" s="5"/>
    </row>
    <row r="7" spans="1:10" ht="15.75" customHeight="1" x14ac:dyDescent="0.25">
      <c r="A7" s="161" t="s">
        <v>1</v>
      </c>
      <c r="B7" s="161"/>
      <c r="C7" s="161"/>
      <c r="D7" s="161"/>
      <c r="E7" s="161"/>
      <c r="F7" s="161"/>
      <c r="G7" s="161"/>
      <c r="H7" s="161"/>
      <c r="I7" s="161"/>
      <c r="J7" s="161"/>
    </row>
    <row r="8" spans="1:10" ht="18" x14ac:dyDescent="0.25">
      <c r="A8" s="4"/>
      <c r="B8" s="4"/>
      <c r="C8" s="4"/>
      <c r="D8" s="4"/>
      <c r="E8" s="22"/>
      <c r="F8" s="4"/>
      <c r="G8" s="4"/>
      <c r="H8" s="5"/>
      <c r="I8" s="5"/>
      <c r="J8" s="5"/>
    </row>
    <row r="9" spans="1:10" ht="25.5" x14ac:dyDescent="0.25">
      <c r="A9" s="18" t="s">
        <v>9</v>
      </c>
      <c r="B9" s="17" t="s">
        <v>10</v>
      </c>
      <c r="C9" s="17" t="s">
        <v>11</v>
      </c>
      <c r="D9" s="17" t="s">
        <v>7</v>
      </c>
      <c r="E9" s="120" t="s">
        <v>174</v>
      </c>
      <c r="F9" s="18" t="s">
        <v>188</v>
      </c>
      <c r="G9" s="18" t="s">
        <v>179</v>
      </c>
      <c r="H9" s="18" t="s">
        <v>191</v>
      </c>
      <c r="I9" s="18" t="s">
        <v>193</v>
      </c>
      <c r="J9" s="18" t="s">
        <v>194</v>
      </c>
    </row>
    <row r="10" spans="1:10" x14ac:dyDescent="0.25">
      <c r="A10" s="183">
        <v>1</v>
      </c>
      <c r="B10" s="184"/>
      <c r="C10" s="185"/>
      <c r="D10" s="17">
        <v>2</v>
      </c>
      <c r="E10" s="17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</row>
    <row r="11" spans="1:10" ht="15.75" customHeight="1" x14ac:dyDescent="0.25">
      <c r="A11" s="9">
        <v>6</v>
      </c>
      <c r="B11" s="9"/>
      <c r="C11" s="9"/>
      <c r="D11" s="9" t="s">
        <v>12</v>
      </c>
      <c r="E11" s="64">
        <f>E12+E15+E17+E20+E24+E31+E33</f>
        <v>1991105.06</v>
      </c>
      <c r="F11" s="64">
        <f>F12+F15+F17+F20+F24+F31</f>
        <v>2058425.2400000002</v>
      </c>
      <c r="G11" s="64">
        <f>G12+G15+G17+G20+G24+G31+G30</f>
        <v>2141016.61</v>
      </c>
      <c r="H11" s="64">
        <f>H12+H15+H17+H20+H24+H31+H30</f>
        <v>3044563.1999999997</v>
      </c>
      <c r="I11" s="64">
        <f>I12+I15+I17+I20+I24+I31+I30</f>
        <v>3044563.1999999997</v>
      </c>
      <c r="J11" s="64">
        <f>J12+J15+J17+J20+J24+J31+J30</f>
        <v>2976368.46</v>
      </c>
    </row>
    <row r="12" spans="1:10" ht="15" customHeight="1" x14ac:dyDescent="0.25">
      <c r="A12" s="9"/>
      <c r="B12" s="14">
        <v>63</v>
      </c>
      <c r="C12" s="181" t="s">
        <v>169</v>
      </c>
      <c r="D12" s="182"/>
      <c r="E12" s="64">
        <f>E13+E14</f>
        <v>1775377.5</v>
      </c>
      <c r="F12" s="64">
        <f t="shared" ref="F12:G12" si="0">F13+F14</f>
        <v>1756641.36</v>
      </c>
      <c r="G12" s="64">
        <f t="shared" si="0"/>
        <v>1776203.64</v>
      </c>
      <c r="H12" s="64">
        <f>H13+H14</f>
        <v>2650779.2799999998</v>
      </c>
      <c r="I12" s="64">
        <f t="shared" ref="I12:J12" si="1">I13+I14</f>
        <v>2650779.2799999998</v>
      </c>
      <c r="J12" s="64">
        <f t="shared" si="1"/>
        <v>2650779.2799999998</v>
      </c>
    </row>
    <row r="13" spans="1:10" x14ac:dyDescent="0.25">
      <c r="A13" s="10"/>
      <c r="B13" s="10"/>
      <c r="C13" s="11" t="s">
        <v>39</v>
      </c>
      <c r="D13" s="11" t="s">
        <v>210</v>
      </c>
      <c r="E13" s="74">
        <v>1775377.5</v>
      </c>
      <c r="F13" s="59">
        <v>1756641.36</v>
      </c>
      <c r="G13" s="59">
        <v>1776203.64</v>
      </c>
      <c r="H13" s="59">
        <v>2650779.2799999998</v>
      </c>
      <c r="I13" s="59">
        <v>2650779.2799999998</v>
      </c>
      <c r="J13" s="59">
        <v>2650779.2799999998</v>
      </c>
    </row>
    <row r="14" spans="1:10" x14ac:dyDescent="0.25">
      <c r="A14" s="10"/>
      <c r="B14" s="25"/>
      <c r="C14" s="11" t="s">
        <v>41</v>
      </c>
      <c r="D14" s="11" t="s">
        <v>42</v>
      </c>
      <c r="E14" s="74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</row>
    <row r="15" spans="1:10" x14ac:dyDescent="0.25">
      <c r="A15" s="10"/>
      <c r="B15" s="14">
        <v>64</v>
      </c>
      <c r="C15" s="14"/>
      <c r="D15" s="14" t="s">
        <v>45</v>
      </c>
      <c r="E15" s="64">
        <f>E16</f>
        <v>24</v>
      </c>
      <c r="F15" s="64">
        <f t="shared" ref="F15:J15" si="2">F16</f>
        <v>0.27</v>
      </c>
      <c r="G15" s="64">
        <f t="shared" si="2"/>
        <v>0.27</v>
      </c>
      <c r="H15" s="64">
        <f t="shared" si="2"/>
        <v>30</v>
      </c>
      <c r="I15" s="64">
        <f t="shared" si="2"/>
        <v>30</v>
      </c>
      <c r="J15" s="64">
        <f t="shared" si="2"/>
        <v>30</v>
      </c>
    </row>
    <row r="16" spans="1:10" s="37" customFormat="1" x14ac:dyDescent="0.25">
      <c r="A16" s="11"/>
      <c r="B16" s="16"/>
      <c r="C16" s="16" t="s">
        <v>46</v>
      </c>
      <c r="D16" s="16" t="s">
        <v>47</v>
      </c>
      <c r="E16" s="65">
        <v>24</v>
      </c>
      <c r="F16" s="59">
        <v>0.27</v>
      </c>
      <c r="G16" s="59">
        <v>0.27</v>
      </c>
      <c r="H16" s="59">
        <v>30</v>
      </c>
      <c r="I16" s="59">
        <v>30</v>
      </c>
      <c r="J16" s="59">
        <v>30</v>
      </c>
    </row>
    <row r="17" spans="1:10" ht="15" customHeight="1" x14ac:dyDescent="0.25">
      <c r="A17" s="10"/>
      <c r="B17" s="14">
        <v>65</v>
      </c>
      <c r="C17" s="181" t="s">
        <v>171</v>
      </c>
      <c r="D17" s="182"/>
      <c r="E17" s="64">
        <f>E18+E19</f>
        <v>5633</v>
      </c>
      <c r="F17" s="64">
        <f t="shared" ref="F17:H17" si="3">F18+F19</f>
        <v>4200</v>
      </c>
      <c r="G17" s="64">
        <f t="shared" si="3"/>
        <v>5500</v>
      </c>
      <c r="H17" s="64">
        <f t="shared" si="3"/>
        <v>6500</v>
      </c>
      <c r="I17" s="64">
        <f t="shared" ref="I17:J17" si="4">I18+I19</f>
        <v>6500</v>
      </c>
      <c r="J17" s="64">
        <f t="shared" si="4"/>
        <v>6500</v>
      </c>
    </row>
    <row r="18" spans="1:10" s="37" customFormat="1" x14ac:dyDescent="0.25">
      <c r="A18" s="11"/>
      <c r="B18" s="16"/>
      <c r="C18" s="16" t="s">
        <v>46</v>
      </c>
      <c r="D18" s="16" t="s">
        <v>47</v>
      </c>
      <c r="E18" s="65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</row>
    <row r="19" spans="1:10" ht="15" customHeight="1" x14ac:dyDescent="0.25">
      <c r="A19" s="10"/>
      <c r="B19" s="10"/>
      <c r="C19" s="11" t="s">
        <v>43</v>
      </c>
      <c r="D19" s="15" t="s">
        <v>44</v>
      </c>
      <c r="E19" s="78">
        <v>5633</v>
      </c>
      <c r="F19" s="59">
        <v>4200</v>
      </c>
      <c r="G19" s="59">
        <v>5500</v>
      </c>
      <c r="H19" s="59">
        <v>6500</v>
      </c>
      <c r="I19" s="59">
        <v>6500</v>
      </c>
      <c r="J19" s="59">
        <v>6500</v>
      </c>
    </row>
    <row r="20" spans="1:10" ht="15" customHeight="1" x14ac:dyDescent="0.25">
      <c r="A20" s="10"/>
      <c r="B20" s="14">
        <v>66</v>
      </c>
      <c r="C20" s="181" t="s">
        <v>172</v>
      </c>
      <c r="D20" s="182"/>
      <c r="E20" s="64">
        <f>E21+E23+E22</f>
        <v>14850</v>
      </c>
      <c r="F20" s="64">
        <f t="shared" ref="F20:H20" si="5">F21+F23+F22</f>
        <v>12422.85</v>
      </c>
      <c r="G20" s="64">
        <f>G21+G23+G22</f>
        <v>34922.85</v>
      </c>
      <c r="H20" s="64">
        <f t="shared" si="5"/>
        <v>12620</v>
      </c>
      <c r="I20" s="64">
        <f t="shared" ref="I20:J20" si="6">I21+I23</f>
        <v>12620</v>
      </c>
      <c r="J20" s="64">
        <f t="shared" si="6"/>
        <v>12620</v>
      </c>
    </row>
    <row r="21" spans="1:10" s="37" customFormat="1" x14ac:dyDescent="0.25">
      <c r="A21" s="11"/>
      <c r="B21" s="16"/>
      <c r="C21" s="16" t="s">
        <v>46</v>
      </c>
      <c r="D21" s="16" t="s">
        <v>47</v>
      </c>
      <c r="E21" s="65">
        <v>10927</v>
      </c>
      <c r="F21" s="59">
        <v>12422.85</v>
      </c>
      <c r="G21" s="59">
        <v>12422.85</v>
      </c>
      <c r="H21" s="59">
        <v>12120</v>
      </c>
      <c r="I21" s="59">
        <v>12120</v>
      </c>
      <c r="J21" s="59">
        <v>12120</v>
      </c>
    </row>
    <row r="22" spans="1:10" s="37" customFormat="1" ht="15" customHeight="1" x14ac:dyDescent="0.25">
      <c r="A22" s="11"/>
      <c r="B22" s="16"/>
      <c r="C22" s="16" t="s">
        <v>178</v>
      </c>
      <c r="D22" s="117" t="s">
        <v>175</v>
      </c>
      <c r="E22" s="65">
        <v>0</v>
      </c>
      <c r="F22" s="59">
        <v>0</v>
      </c>
      <c r="G22" s="59">
        <v>18000</v>
      </c>
      <c r="H22" s="59">
        <v>0</v>
      </c>
      <c r="I22" s="59">
        <v>0</v>
      </c>
      <c r="J22" s="59">
        <v>0</v>
      </c>
    </row>
    <row r="23" spans="1:10" s="37" customFormat="1" x14ac:dyDescent="0.25">
      <c r="A23" s="11"/>
      <c r="B23" s="16"/>
      <c r="C23" s="16" t="s">
        <v>48</v>
      </c>
      <c r="D23" s="16" t="s">
        <v>49</v>
      </c>
      <c r="E23" s="65">
        <v>3923</v>
      </c>
      <c r="F23" s="59">
        <v>0</v>
      </c>
      <c r="G23" s="59">
        <v>4500</v>
      </c>
      <c r="H23" s="59">
        <v>500</v>
      </c>
      <c r="I23" s="59">
        <v>500</v>
      </c>
      <c r="J23" s="59">
        <v>500</v>
      </c>
    </row>
    <row r="24" spans="1:10" ht="15" customHeight="1" x14ac:dyDescent="0.25">
      <c r="A24" s="10"/>
      <c r="B24" s="10">
        <v>67</v>
      </c>
      <c r="C24" s="181" t="s">
        <v>170</v>
      </c>
      <c r="D24" s="182"/>
      <c r="E24" s="64">
        <f>E25+E26+E28+E29</f>
        <v>136376.64000000001</v>
      </c>
      <c r="F24" s="64">
        <f>F25+F26+F28+F29</f>
        <v>202250.88</v>
      </c>
      <c r="G24" s="64">
        <f>G25+G26+G27+G28+G29</f>
        <v>260505.62000000002</v>
      </c>
      <c r="H24" s="64">
        <f>H25+H26+H28+H29</f>
        <v>274570.23999999999</v>
      </c>
      <c r="I24" s="64">
        <f>I25+I26+I28+I29</f>
        <v>274570.23999999999</v>
      </c>
      <c r="J24" s="64">
        <f>J25+J26+J28+J29</f>
        <v>236394.60000000003</v>
      </c>
    </row>
    <row r="25" spans="1:10" x14ac:dyDescent="0.25">
      <c r="A25" s="14"/>
      <c r="B25" s="14"/>
      <c r="C25" s="11" t="s">
        <v>50</v>
      </c>
      <c r="D25" s="11" t="s">
        <v>13</v>
      </c>
      <c r="E25" s="73">
        <f>E46+E59+E60+E104</f>
        <v>48953.979999999996</v>
      </c>
      <c r="F25" s="73">
        <f>F46+F59+F60+F104</f>
        <v>81488.240000000005</v>
      </c>
      <c r="G25" s="73">
        <f>G46+G59+G60+G73+G83+G93+G104+G115</f>
        <v>90504.950000000012</v>
      </c>
      <c r="H25" s="73">
        <f>H46+H59+H60+H73+H83+H93+H104</f>
        <v>127682.62000000001</v>
      </c>
      <c r="I25" s="73">
        <f>I46+I59+I60+I104</f>
        <v>127682.62000000001</v>
      </c>
      <c r="J25" s="73">
        <f>J46+J59+J60+J104</f>
        <v>89596.819999999992</v>
      </c>
    </row>
    <row r="26" spans="1:10" x14ac:dyDescent="0.25">
      <c r="A26" s="14"/>
      <c r="B26" s="14"/>
      <c r="C26" s="11" t="s">
        <v>55</v>
      </c>
      <c r="D26" s="11" t="s">
        <v>56</v>
      </c>
      <c r="E26" s="73">
        <v>87102.66</v>
      </c>
      <c r="F26" s="73">
        <f>F49+F63+F75+F85+F95+F107</f>
        <v>120762.64</v>
      </c>
      <c r="G26" s="73">
        <f>G49+G63+G75+G85+G95+G107+G116</f>
        <v>146588.14000000001</v>
      </c>
      <c r="H26" s="73">
        <f>H49+H63+H75+H85+H95+H107+H116+H117</f>
        <v>146588.14000000001</v>
      </c>
      <c r="I26" s="73">
        <f>I49+I63+I75+I85+I95+I107</f>
        <v>146588.14000000001</v>
      </c>
      <c r="J26" s="73">
        <f>J49+J63+J75+J85+J95+J107</f>
        <v>146588.14000000001</v>
      </c>
    </row>
    <row r="27" spans="1:10" x14ac:dyDescent="0.25">
      <c r="A27" s="14"/>
      <c r="B27" s="14"/>
      <c r="C27" s="11" t="s">
        <v>55</v>
      </c>
      <c r="D27" s="11" t="s">
        <v>214</v>
      </c>
      <c r="E27" s="73">
        <v>0</v>
      </c>
      <c r="F27" s="73">
        <v>0</v>
      </c>
      <c r="G27" s="73">
        <f>G117</f>
        <v>23082.36</v>
      </c>
      <c r="H27" s="73">
        <v>0</v>
      </c>
      <c r="I27" s="73">
        <v>0</v>
      </c>
      <c r="J27" s="73">
        <v>0</v>
      </c>
    </row>
    <row r="28" spans="1:10" ht="15" customHeight="1" x14ac:dyDescent="0.25">
      <c r="A28" s="10"/>
      <c r="B28" s="10"/>
      <c r="C28" s="11" t="s">
        <v>43</v>
      </c>
      <c r="D28" s="15" t="s">
        <v>44</v>
      </c>
      <c r="E28" s="67">
        <v>0</v>
      </c>
      <c r="F28" s="67">
        <v>0</v>
      </c>
      <c r="G28" s="67">
        <v>330.17</v>
      </c>
      <c r="H28" s="67">
        <v>0</v>
      </c>
      <c r="I28" s="67">
        <v>0</v>
      </c>
      <c r="J28" s="67">
        <v>0</v>
      </c>
    </row>
    <row r="29" spans="1:10" ht="15" customHeight="1" x14ac:dyDescent="0.25">
      <c r="A29" s="10"/>
      <c r="B29" s="10"/>
      <c r="C29" s="11" t="s">
        <v>165</v>
      </c>
      <c r="D29" s="15" t="s">
        <v>166</v>
      </c>
      <c r="E29" s="67">
        <f>E65</f>
        <v>320</v>
      </c>
      <c r="F29" s="67">
        <f t="shared" ref="F29:J29" si="7">F65</f>
        <v>0</v>
      </c>
      <c r="G29" s="67">
        <f>G65</f>
        <v>0</v>
      </c>
      <c r="H29" s="67">
        <f t="shared" si="7"/>
        <v>299.48</v>
      </c>
      <c r="I29" s="67">
        <f t="shared" si="7"/>
        <v>299.48</v>
      </c>
      <c r="J29" s="67">
        <f t="shared" si="7"/>
        <v>209.64</v>
      </c>
    </row>
    <row r="30" spans="1:10" ht="15" customHeight="1" x14ac:dyDescent="0.25">
      <c r="A30" s="10"/>
      <c r="B30" s="10">
        <v>639</v>
      </c>
      <c r="C30" s="116" t="s">
        <v>165</v>
      </c>
      <c r="D30" s="15" t="s">
        <v>166</v>
      </c>
      <c r="E30" s="67">
        <f>E51</f>
        <v>0</v>
      </c>
      <c r="F30" s="67">
        <f t="shared" ref="F30:J30" si="8">F51</f>
        <v>0</v>
      </c>
      <c r="G30" s="67">
        <f t="shared" si="8"/>
        <v>2861.96</v>
      </c>
      <c r="H30" s="67">
        <f t="shared" si="8"/>
        <v>14754.98</v>
      </c>
      <c r="I30" s="67">
        <f t="shared" si="8"/>
        <v>14754.98</v>
      </c>
      <c r="J30" s="67">
        <f t="shared" si="8"/>
        <v>10328.49</v>
      </c>
    </row>
    <row r="31" spans="1:10" x14ac:dyDescent="0.25">
      <c r="A31" s="10"/>
      <c r="B31" s="25">
        <v>639</v>
      </c>
      <c r="C31" s="11" t="s">
        <v>53</v>
      </c>
      <c r="D31" s="11" t="s">
        <v>54</v>
      </c>
      <c r="E31" s="83">
        <f>'POSEBNI DIO'!E45+'POSEBNI DIO'!E59+'POSEBNI DIO'!E68</f>
        <v>57841</v>
      </c>
      <c r="F31" s="83">
        <f>'POSEBNI DIO'!F45+'POSEBNI DIO'!F59+'POSEBNI DIO'!F68</f>
        <v>82909.88</v>
      </c>
      <c r="G31" s="83">
        <f>'POSEBNI DIO'!G45+'POSEBNI DIO'!G59+'POSEBNI DIO'!G68</f>
        <v>61022.27</v>
      </c>
      <c r="H31" s="83">
        <f>'POSEBNI DIO'!H45+'POSEBNI DIO'!H59+'POSEBNI DIO'!H68</f>
        <v>85308.7</v>
      </c>
      <c r="I31" s="83">
        <f>'POSEBNI DIO'!I45+'POSEBNI DIO'!I59+'POSEBNI DIO'!I68</f>
        <v>85308.7</v>
      </c>
      <c r="J31" s="83">
        <f>'POSEBNI DIO'!J45+'POSEBNI DIO'!J59+'POSEBNI DIO'!J68</f>
        <v>59716.09</v>
      </c>
    </row>
    <row r="32" spans="1:10" x14ac:dyDescent="0.25">
      <c r="A32" s="10"/>
      <c r="B32" s="25">
        <v>639</v>
      </c>
      <c r="C32" s="11" t="s">
        <v>192</v>
      </c>
      <c r="D32" s="11" t="s">
        <v>182</v>
      </c>
      <c r="E32" s="83">
        <f>'POSEBNI DIO'!E49</f>
        <v>0</v>
      </c>
      <c r="F32" s="83">
        <f>'POSEBNI DIO'!F49</f>
        <v>0</v>
      </c>
      <c r="G32" s="83">
        <f>'POSEBNI DIO'!G49</f>
        <v>0</v>
      </c>
      <c r="H32" s="83">
        <f>'POSEBNI DIO'!H49</f>
        <v>0</v>
      </c>
      <c r="I32" s="83">
        <f>'POSEBNI DIO'!I49</f>
        <v>0</v>
      </c>
      <c r="J32" s="83">
        <f>'POSEBNI DIO'!J49</f>
        <v>0</v>
      </c>
    </row>
    <row r="33" spans="1:10" x14ac:dyDescent="0.25">
      <c r="A33" s="10"/>
      <c r="B33" s="10">
        <v>68</v>
      </c>
      <c r="C33" s="11" t="s">
        <v>46</v>
      </c>
      <c r="D33" s="11" t="s">
        <v>173</v>
      </c>
      <c r="E33" s="73">
        <v>1002.92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</row>
    <row r="34" spans="1:10" x14ac:dyDescent="0.25">
      <c r="A34" s="12">
        <v>7</v>
      </c>
      <c r="B34" s="13"/>
      <c r="C34" s="13"/>
      <c r="D34" s="23" t="s">
        <v>14</v>
      </c>
      <c r="E34" s="64">
        <f>E35</f>
        <v>0</v>
      </c>
      <c r="F34" s="64">
        <f t="shared" ref="F34:J34" si="9">F35</f>
        <v>0</v>
      </c>
      <c r="G34" s="64">
        <f t="shared" si="9"/>
        <v>0</v>
      </c>
      <c r="H34" s="64">
        <f t="shared" si="9"/>
        <v>0</v>
      </c>
      <c r="I34" s="64">
        <f t="shared" si="9"/>
        <v>0</v>
      </c>
      <c r="J34" s="64">
        <f t="shared" si="9"/>
        <v>0</v>
      </c>
    </row>
    <row r="35" spans="1:10" x14ac:dyDescent="0.25">
      <c r="A35" s="14"/>
      <c r="B35" s="14">
        <v>72</v>
      </c>
      <c r="C35" s="14"/>
      <c r="D35" s="24" t="s">
        <v>35</v>
      </c>
      <c r="E35" s="65">
        <f>E36</f>
        <v>0</v>
      </c>
      <c r="F35" s="65">
        <f t="shared" ref="F35:J35" si="10">F36</f>
        <v>0</v>
      </c>
      <c r="G35" s="65">
        <f t="shared" si="10"/>
        <v>0</v>
      </c>
      <c r="H35" s="65">
        <f t="shared" si="10"/>
        <v>0</v>
      </c>
      <c r="I35" s="65">
        <f t="shared" si="10"/>
        <v>0</v>
      </c>
      <c r="J35" s="65">
        <f t="shared" si="10"/>
        <v>0</v>
      </c>
    </row>
    <row r="36" spans="1:10" x14ac:dyDescent="0.25">
      <c r="A36" s="14"/>
      <c r="B36" s="14"/>
      <c r="C36" s="11" t="s">
        <v>51</v>
      </c>
      <c r="D36" s="11" t="s">
        <v>52</v>
      </c>
      <c r="E36" s="73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</row>
    <row r="37" spans="1:10" x14ac:dyDescent="0.25">
      <c r="A37" s="79"/>
      <c r="B37" s="79"/>
      <c r="C37" s="80"/>
      <c r="D37" s="80"/>
      <c r="E37" s="81"/>
      <c r="F37" s="82"/>
      <c r="G37" s="82"/>
      <c r="H37" s="82"/>
      <c r="I37" s="82"/>
      <c r="J37" s="82"/>
    </row>
    <row r="38" spans="1:10" ht="6.75" customHeight="1" x14ac:dyDescent="0.25"/>
    <row r="40" spans="1:10" ht="15.75" customHeight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0" ht="18" x14ac:dyDescent="0.25">
      <c r="A41" s="4"/>
      <c r="B41" s="4"/>
      <c r="C41" s="4"/>
      <c r="D41" s="4"/>
      <c r="E41" s="22"/>
      <c r="F41" s="4"/>
      <c r="G41" s="4"/>
      <c r="H41" s="5"/>
      <c r="I41" s="5"/>
      <c r="J41" s="5"/>
    </row>
    <row r="42" spans="1:10" ht="25.5" x14ac:dyDescent="0.25">
      <c r="A42" s="18" t="s">
        <v>9</v>
      </c>
      <c r="B42" s="17" t="s">
        <v>10</v>
      </c>
      <c r="C42" s="17" t="s">
        <v>11</v>
      </c>
      <c r="D42" s="17" t="s">
        <v>16</v>
      </c>
      <c r="E42" s="120" t="s">
        <v>174</v>
      </c>
      <c r="F42" s="18" t="s">
        <v>188</v>
      </c>
      <c r="G42" s="18" t="s">
        <v>179</v>
      </c>
      <c r="H42" s="18" t="s">
        <v>191</v>
      </c>
      <c r="I42" s="18" t="s">
        <v>193</v>
      </c>
      <c r="J42" s="18" t="s">
        <v>194</v>
      </c>
    </row>
    <row r="43" spans="1:10" x14ac:dyDescent="0.25">
      <c r="A43" s="183">
        <v>1</v>
      </c>
      <c r="B43" s="184"/>
      <c r="C43" s="185"/>
      <c r="D43" s="17">
        <v>2</v>
      </c>
      <c r="E43" s="17">
        <v>3</v>
      </c>
      <c r="F43" s="18">
        <v>4</v>
      </c>
      <c r="G43" s="18">
        <v>5</v>
      </c>
      <c r="H43" s="18">
        <v>6</v>
      </c>
      <c r="I43" s="18">
        <v>7</v>
      </c>
      <c r="J43" s="18">
        <v>8</v>
      </c>
    </row>
    <row r="44" spans="1:10" ht="15.75" customHeight="1" x14ac:dyDescent="0.25">
      <c r="A44" s="9">
        <v>3</v>
      </c>
      <c r="B44" s="9"/>
      <c r="C44" s="9"/>
      <c r="D44" s="9" t="s">
        <v>17</v>
      </c>
      <c r="E44" s="64">
        <f>E45+E58+E72+E82+E92</f>
        <v>1938658.45</v>
      </c>
      <c r="F44" s="64">
        <f t="shared" ref="F44:J44" si="11">F45+F58+F72+F82+F92</f>
        <v>2014970.6</v>
      </c>
      <c r="G44" s="64">
        <f>G45+G58+G72+G82+G92</f>
        <v>2040212.18</v>
      </c>
      <c r="H44" s="64">
        <f t="shared" si="11"/>
        <v>2981022.32</v>
      </c>
      <c r="I44" s="64">
        <f t="shared" si="11"/>
        <v>2981022.32</v>
      </c>
      <c r="J44" s="64">
        <f t="shared" si="11"/>
        <v>2912827.5800000005</v>
      </c>
    </row>
    <row r="45" spans="1:10" ht="15.75" customHeight="1" x14ac:dyDescent="0.25">
      <c r="A45" s="9"/>
      <c r="B45" s="14">
        <v>31</v>
      </c>
      <c r="C45" s="14"/>
      <c r="D45" s="14" t="s">
        <v>18</v>
      </c>
      <c r="E45" s="64">
        <f>E46+E47+E49+E50+E52+E54+E55+E56+E57+E51+E53+E48</f>
        <v>1554822.98</v>
      </c>
      <c r="F45" s="64">
        <f t="shared" ref="F45:J45" si="12">F46+F47+F49+F50+F52+F54+F55+F56+F57+F51+F53+F48</f>
        <v>1620819.82</v>
      </c>
      <c r="G45" s="64">
        <f>G46+G47+G49+G50+G52+G54+G55+G56+G57+G51+G53+G48</f>
        <v>1598080.15</v>
      </c>
      <c r="H45" s="64">
        <f t="shared" si="12"/>
        <v>2583390.21</v>
      </c>
      <c r="I45" s="64">
        <f t="shared" si="12"/>
        <v>2583390.21</v>
      </c>
      <c r="J45" s="64">
        <f t="shared" si="12"/>
        <v>2517607.6900000004</v>
      </c>
    </row>
    <row r="46" spans="1:10" x14ac:dyDescent="0.25">
      <c r="A46" s="10"/>
      <c r="B46" s="10"/>
      <c r="C46" s="11" t="s">
        <v>50</v>
      </c>
      <c r="D46" s="11" t="s">
        <v>13</v>
      </c>
      <c r="E46" s="73">
        <f>'POSEBNI DIO'!E12+'POSEBNI DIO'!E23+'POSEBNI DIO'!E28+'POSEBNI DIO'!E43+'POSEBNI DIO'!E54+'POSEBNI DIO'!E66</f>
        <v>46992.979999999996</v>
      </c>
      <c r="F46" s="73">
        <f>'POSEBNI DIO'!F12+'POSEBNI DIO'!F23+'POSEBNI DIO'!F28+'POSEBNI DIO'!F43+'POSEBNI DIO'!F54+'POSEBNI DIO'!F66</f>
        <v>72924.94</v>
      </c>
      <c r="G46" s="73">
        <f>'POSEBNI DIO'!G12+'POSEBNI DIO'!G23+'POSEBNI DIO'!G28+'POSEBNI DIO'!G43+'POSEBNI DIO'!G54+'POSEBNI DIO'!G66</f>
        <v>69210.92</v>
      </c>
      <c r="H46" s="73">
        <f>'POSEBNI DIO'!H12+'POSEBNI DIO'!H23+'POSEBNI DIO'!H28+'POSEBNI DIO'!H43+'POSEBNI DIO'!H54+'POSEBNI DIO'!H66</f>
        <v>121638.41</v>
      </c>
      <c r="I46" s="73">
        <f>'POSEBNI DIO'!I12+'POSEBNI DIO'!I23+'POSEBNI DIO'!I28+'POSEBNI DIO'!I43+'POSEBNI DIO'!I54+'POSEBNI DIO'!I66</f>
        <v>121638.41</v>
      </c>
      <c r="J46" s="73">
        <f>'POSEBNI DIO'!J12+'POSEBNI DIO'!J23+'POSEBNI DIO'!J28+'POSEBNI DIO'!J43+'POSEBNI DIO'!J54+'POSEBNI DIO'!J66</f>
        <v>85365.87</v>
      </c>
    </row>
    <row r="47" spans="1:10" x14ac:dyDescent="0.25">
      <c r="A47" s="10"/>
      <c r="B47" s="10"/>
      <c r="C47" s="16" t="s">
        <v>46</v>
      </c>
      <c r="D47" s="16" t="s">
        <v>47</v>
      </c>
      <c r="E47" s="66">
        <f>'POSEBNI DIO'!E86</f>
        <v>0</v>
      </c>
      <c r="F47" s="66">
        <f>'POSEBNI DIO'!F86</f>
        <v>0</v>
      </c>
      <c r="G47" s="66">
        <f>'POSEBNI DIO'!G86</f>
        <v>0</v>
      </c>
      <c r="H47" s="66">
        <f>'POSEBNI DIO'!H86</f>
        <v>0</v>
      </c>
      <c r="I47" s="66">
        <f>'POSEBNI DIO'!I86</f>
        <v>0</v>
      </c>
      <c r="J47" s="66">
        <f>'POSEBNI DIO'!J86</f>
        <v>0</v>
      </c>
    </row>
    <row r="48" spans="1:10" x14ac:dyDescent="0.25">
      <c r="A48" s="10"/>
      <c r="B48" s="10"/>
      <c r="C48" s="115" t="s">
        <v>46</v>
      </c>
      <c r="D48" s="16" t="s">
        <v>175</v>
      </c>
      <c r="E48" s="66">
        <f>'POSEBNI DIO'!E91</f>
        <v>0</v>
      </c>
      <c r="F48" s="66">
        <f>'POSEBNI DIO'!F91</f>
        <v>0</v>
      </c>
      <c r="G48" s="66">
        <f>'POSEBNI DIO'!G91</f>
        <v>0</v>
      </c>
      <c r="H48" s="66">
        <f>'POSEBNI DIO'!H91</f>
        <v>0</v>
      </c>
      <c r="I48" s="66">
        <f>'POSEBNI DIO'!I91</f>
        <v>0</v>
      </c>
      <c r="J48" s="66">
        <f>'POSEBNI DIO'!J91</f>
        <v>0</v>
      </c>
    </row>
    <row r="49" spans="1:10" x14ac:dyDescent="0.25">
      <c r="A49" s="14"/>
      <c r="B49" s="14"/>
      <c r="C49" s="11" t="s">
        <v>55</v>
      </c>
      <c r="D49" s="11" t="s">
        <v>56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</row>
    <row r="50" spans="1:10" ht="15" customHeight="1" x14ac:dyDescent="0.25">
      <c r="A50" s="10"/>
      <c r="B50" s="10"/>
      <c r="C50" s="11" t="s">
        <v>43</v>
      </c>
      <c r="D50" s="15" t="s">
        <v>44</v>
      </c>
      <c r="E50" s="67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</row>
    <row r="51" spans="1:10" ht="15" customHeight="1" x14ac:dyDescent="0.25">
      <c r="A51" s="10"/>
      <c r="B51" s="10"/>
      <c r="C51" s="11" t="s">
        <v>165</v>
      </c>
      <c r="D51" s="15" t="s">
        <v>166</v>
      </c>
      <c r="E51" s="67">
        <f>'POSEBNI DIO'!E57</f>
        <v>0</v>
      </c>
      <c r="F51" s="67">
        <f>'POSEBNI DIO'!F57</f>
        <v>0</v>
      </c>
      <c r="G51" s="67">
        <f>'POSEBNI DIO'!G57</f>
        <v>2861.96</v>
      </c>
      <c r="H51" s="67">
        <f>'POSEBNI DIO'!H57</f>
        <v>14754.98</v>
      </c>
      <c r="I51" s="67">
        <f>'POSEBNI DIO'!I57</f>
        <v>14754.98</v>
      </c>
      <c r="J51" s="67">
        <f>'POSEBNI DIO'!J57</f>
        <v>10328.49</v>
      </c>
    </row>
    <row r="52" spans="1:10" x14ac:dyDescent="0.25">
      <c r="A52" s="10"/>
      <c r="B52" s="25"/>
      <c r="C52" s="11" t="s">
        <v>53</v>
      </c>
      <c r="D52" s="11" t="s">
        <v>54</v>
      </c>
      <c r="E52" s="73">
        <f>'POSEBNI DIO'!E47+'POSEBNI DIO'!E61+'POSEBNI DIO'!E70</f>
        <v>55787</v>
      </c>
      <c r="F52" s="73">
        <f>'POSEBNI DIO'!F47+'POSEBNI DIO'!F61+'POSEBNI DIO'!F70</f>
        <v>82909.88</v>
      </c>
      <c r="G52" s="73">
        <f>'POSEBNI DIO'!G47+'POSEBNI DIO'!G61+'POSEBNI DIO'!G70</f>
        <v>61022.27</v>
      </c>
      <c r="H52" s="73">
        <f>'POSEBNI DIO'!H47+'POSEBNI DIO'!H61+'POSEBNI DIO'!H70</f>
        <v>83611.62</v>
      </c>
      <c r="I52" s="73">
        <f>'POSEBNI DIO'!I47+'POSEBNI DIO'!I61+'POSEBNI DIO'!I70</f>
        <v>83611.62</v>
      </c>
      <c r="J52" s="73">
        <f>'POSEBNI DIO'!J47+'POSEBNI DIO'!J61+'POSEBNI DIO'!J70</f>
        <v>58528.13</v>
      </c>
    </row>
    <row r="53" spans="1:10" x14ac:dyDescent="0.25">
      <c r="A53" s="10"/>
      <c r="B53" s="25"/>
      <c r="C53" s="11" t="s">
        <v>53</v>
      </c>
      <c r="D53" s="11" t="s">
        <v>186</v>
      </c>
      <c r="E53" s="73">
        <f>'POSEBNI DIO'!E50</f>
        <v>0</v>
      </c>
      <c r="F53" s="73">
        <f>'POSEBNI DIO'!F50</f>
        <v>0</v>
      </c>
      <c r="G53" s="73">
        <f>'POSEBNI DIO'!G50</f>
        <v>0</v>
      </c>
      <c r="H53" s="73">
        <f>'POSEBNI DIO'!H50</f>
        <v>0</v>
      </c>
      <c r="I53" s="73">
        <f>'POSEBNI DIO'!I50</f>
        <v>0</v>
      </c>
      <c r="J53" s="73">
        <f>'POSEBNI DIO'!J50</f>
        <v>0</v>
      </c>
    </row>
    <row r="54" spans="1:10" x14ac:dyDescent="0.25">
      <c r="A54" s="10"/>
      <c r="B54" s="10"/>
      <c r="C54" s="11" t="s">
        <v>39</v>
      </c>
      <c r="D54" s="11" t="s">
        <v>40</v>
      </c>
      <c r="E54" s="73">
        <f>'POSEBNI DIO'!E103</f>
        <v>1452043</v>
      </c>
      <c r="F54" s="73">
        <f>'POSEBNI DIO'!F103</f>
        <v>1464985</v>
      </c>
      <c r="G54" s="73">
        <f>'POSEBNI DIO'!G103</f>
        <v>1464985</v>
      </c>
      <c r="H54" s="73">
        <f>'POSEBNI DIO'!H103</f>
        <v>2363385.2000000002</v>
      </c>
      <c r="I54" s="73">
        <f>'POSEBNI DIO'!I103</f>
        <v>2363385.2000000002</v>
      </c>
      <c r="J54" s="73">
        <f>'POSEBNI DIO'!J103</f>
        <v>2363385.2000000002</v>
      </c>
    </row>
    <row r="55" spans="1:10" x14ac:dyDescent="0.25">
      <c r="A55" s="10"/>
      <c r="B55" s="25"/>
      <c r="C55" s="116" t="s">
        <v>39</v>
      </c>
      <c r="D55" s="11" t="s">
        <v>42</v>
      </c>
      <c r="E55" s="73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</row>
    <row r="56" spans="1:10" s="37" customFormat="1" x14ac:dyDescent="0.25">
      <c r="A56" s="11"/>
      <c r="B56" s="16"/>
      <c r="C56" s="16" t="s">
        <v>48</v>
      </c>
      <c r="D56" s="16" t="s">
        <v>49</v>
      </c>
      <c r="E56" s="66">
        <f>'POSEBNI DIO'!E109</f>
        <v>0</v>
      </c>
      <c r="F56" s="66">
        <f>'POSEBNI DIO'!F109</f>
        <v>0</v>
      </c>
      <c r="G56" s="66">
        <f>'POSEBNI DIO'!G109</f>
        <v>0</v>
      </c>
      <c r="H56" s="66">
        <f>'POSEBNI DIO'!H109</f>
        <v>0</v>
      </c>
      <c r="I56" s="66">
        <f>'POSEBNI DIO'!I109</f>
        <v>0</v>
      </c>
      <c r="J56" s="66">
        <f>'POSEBNI DIO'!J109</f>
        <v>0</v>
      </c>
    </row>
    <row r="57" spans="1:10" x14ac:dyDescent="0.25">
      <c r="A57" s="14"/>
      <c r="B57" s="14"/>
      <c r="C57" s="11" t="s">
        <v>51</v>
      </c>
      <c r="D57" s="11" t="s">
        <v>52</v>
      </c>
      <c r="E57" s="73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</row>
    <row r="58" spans="1:10" x14ac:dyDescent="0.25">
      <c r="A58" s="10"/>
      <c r="B58" s="10">
        <v>32</v>
      </c>
      <c r="C58" s="11"/>
      <c r="D58" s="10" t="s">
        <v>30</v>
      </c>
      <c r="E58" s="75">
        <f>E59+E60+E61+E62+E63+E64+E65+E66+E67+E68+E69+E70+E71</f>
        <v>327571</v>
      </c>
      <c r="F58" s="75">
        <f>F59+F60+F61+F62+F63+F64+F65+F66+F67+F68+F69+F70+F71</f>
        <v>340036.54</v>
      </c>
      <c r="G58" s="75">
        <f>G59+G60+G61+G62+G63+G64+G65+G66+G67+G68+G69+G70+G71</f>
        <v>386799.94999999995</v>
      </c>
      <c r="H58" s="75">
        <f t="shared" ref="H58:I58" si="13">H59+H61+H63+H64+H65+H66+H67+H68+H69+H71+H60+H62</f>
        <v>355641.72</v>
      </c>
      <c r="I58" s="75">
        <f t="shared" si="13"/>
        <v>355641.72</v>
      </c>
      <c r="J58" s="75">
        <f t="shared" ref="J58" si="14">J59+J61+J63+J64+J65+J66+J67+J68+J69+J71+J60+J62</f>
        <v>353229.5</v>
      </c>
    </row>
    <row r="59" spans="1:10" x14ac:dyDescent="0.25">
      <c r="A59" s="10"/>
      <c r="B59" s="10"/>
      <c r="C59" s="11" t="s">
        <v>50</v>
      </c>
      <c r="D59" s="11" t="s">
        <v>13</v>
      </c>
      <c r="E59" s="73">
        <f>'POSEBNI DIO'!E13+'POSEBNI DIO'!E24+'POSEBNI DIO'!E29+'POSEBNI DIO'!E44+'POSEBNI DIO'!E55+'POSEBNI DIO'!E67</f>
        <v>1961</v>
      </c>
      <c r="F59" s="73">
        <f>'POSEBNI DIO'!F13+'POSEBNI DIO'!F24+'POSEBNI DIO'!F29+'POSEBNI DIO'!F44+'POSEBNI DIO'!F55+'POSEBNI DIO'!F67</f>
        <v>8563.2999999999993</v>
      </c>
      <c r="G59" s="73">
        <f>'POSEBNI DIO'!G13+'POSEBNI DIO'!G24+'POSEBNI DIO'!G29+'POSEBNI DIO'!G44+'POSEBNI DIO'!G55+'POSEBNI DIO'!G67</f>
        <v>8026.6</v>
      </c>
      <c r="H59" s="73">
        <f>'POSEBNI DIO'!H13+'POSEBNI DIO'!H24+'POSEBNI DIO'!H29+'POSEBNI DIO'!H44+'POSEBNI DIO'!H55+'POSEBNI DIO'!H67</f>
        <v>6044.21</v>
      </c>
      <c r="I59" s="73">
        <f>'POSEBNI DIO'!I13+'POSEBNI DIO'!I24+'POSEBNI DIO'!I29+'POSEBNI DIO'!I44+'POSEBNI DIO'!I55+'POSEBNI DIO'!I67</f>
        <v>6044.21</v>
      </c>
      <c r="J59" s="73">
        <f>'POSEBNI DIO'!J13+'POSEBNI DIO'!J24+'POSEBNI DIO'!J29+'POSEBNI DIO'!J44+'POSEBNI DIO'!J55+'POSEBNI DIO'!J67</f>
        <v>4230.95</v>
      </c>
    </row>
    <row r="60" spans="1:10" x14ac:dyDescent="0.25">
      <c r="A60" s="10"/>
      <c r="B60" s="10"/>
      <c r="C60" s="11" t="s">
        <v>50</v>
      </c>
      <c r="D60" s="11" t="s">
        <v>185</v>
      </c>
      <c r="E60" s="73">
        <f>'POSEBNI DIO'!E15</f>
        <v>0</v>
      </c>
      <c r="F60" s="73">
        <f>'POSEBNI DIO'!F15</f>
        <v>0</v>
      </c>
      <c r="G60" s="73">
        <f>'POSEBNI DIO'!G15</f>
        <v>0</v>
      </c>
      <c r="H60" s="73">
        <f>'POSEBNI DIO'!H15</f>
        <v>0</v>
      </c>
      <c r="I60" s="73">
        <f>'POSEBNI DIO'!I15</f>
        <v>0</v>
      </c>
      <c r="J60" s="73">
        <f>'POSEBNI DIO'!J15</f>
        <v>0</v>
      </c>
    </row>
    <row r="61" spans="1:10" x14ac:dyDescent="0.25">
      <c r="A61" s="10"/>
      <c r="B61" s="10"/>
      <c r="C61" s="16" t="s">
        <v>46</v>
      </c>
      <c r="D61" s="16" t="s">
        <v>47</v>
      </c>
      <c r="E61" s="66">
        <f>'POSEBNI DIO'!E87+'POSEBNI DIO'!E119</f>
        <v>201</v>
      </c>
      <c r="F61" s="66">
        <f>'POSEBNI DIO'!F87+'POSEBNI DIO'!F119</f>
        <v>6636.41</v>
      </c>
      <c r="G61" s="66">
        <f>'POSEBNI DIO'!G87+'POSEBNI DIO'!G119</f>
        <v>6636.41</v>
      </c>
      <c r="H61" s="66">
        <f>'POSEBNI DIO'!H87+'POSEBNI DIO'!H119</f>
        <v>5500</v>
      </c>
      <c r="I61" s="66">
        <f>'POSEBNI DIO'!I87+'POSEBNI DIO'!I119</f>
        <v>5500</v>
      </c>
      <c r="J61" s="66">
        <f>'POSEBNI DIO'!J87+'POSEBNI DIO'!J119</f>
        <v>5500</v>
      </c>
    </row>
    <row r="62" spans="1:10" x14ac:dyDescent="0.25">
      <c r="A62" s="10"/>
      <c r="B62" s="10"/>
      <c r="C62" s="115" t="s">
        <v>46</v>
      </c>
      <c r="D62" s="16" t="s">
        <v>175</v>
      </c>
      <c r="E62" s="66">
        <f>'POSEBNI DIO'!E92+'POSEBNI DIO'!E124</f>
        <v>10875</v>
      </c>
      <c r="F62" s="66">
        <f>'POSEBNI DIO'!F92+'POSEBNI DIO'!F124</f>
        <v>0</v>
      </c>
      <c r="G62" s="66">
        <f>'POSEBNI DIO'!G92+'POSEBNI DIO'!G124</f>
        <v>10218.35</v>
      </c>
      <c r="H62" s="66">
        <f>'POSEBNI DIO'!H92+'POSEBNI DIO'!H124</f>
        <v>0</v>
      </c>
      <c r="I62" s="66">
        <f>'POSEBNI DIO'!I92+'POSEBNI DIO'!I124</f>
        <v>0</v>
      </c>
      <c r="J62" s="66">
        <f>'POSEBNI DIO'!J92+'POSEBNI DIO'!J124</f>
        <v>0</v>
      </c>
    </row>
    <row r="63" spans="1:10" x14ac:dyDescent="0.25">
      <c r="A63" s="14"/>
      <c r="B63" s="14"/>
      <c r="C63" s="11" t="s">
        <v>55</v>
      </c>
      <c r="D63" s="11" t="s">
        <v>56</v>
      </c>
      <c r="E63" s="73">
        <f>'POSEBNI DIO'!E95+'POSEBNI DIO'!E129+'POSEBNI DIO'!E147</f>
        <v>124197</v>
      </c>
      <c r="F63" s="73">
        <f>'POSEBNI DIO'!F95+'POSEBNI DIO'!F129+'POSEBNI DIO'!F147</f>
        <v>120072.48</v>
      </c>
      <c r="G63" s="73">
        <f>'POSEBNI DIO'!G95+'POSEBNI DIO'!G129+'POSEBNI DIO'!G147</f>
        <v>145958.14000000001</v>
      </c>
      <c r="H63" s="73">
        <f>'POSEBNI DIO'!H95+'POSEBNI DIO'!H129+'POSEBNI DIO'!H147</f>
        <v>145888.14000000001</v>
      </c>
      <c r="I63" s="73">
        <f>'POSEBNI DIO'!I95+'POSEBNI DIO'!I129+'POSEBNI DIO'!I147</f>
        <v>145888.14000000001</v>
      </c>
      <c r="J63" s="73">
        <f>'POSEBNI DIO'!J95+'POSEBNI DIO'!J129+'POSEBNI DIO'!J147</f>
        <v>145888.14000000001</v>
      </c>
    </row>
    <row r="64" spans="1:10" ht="15" customHeight="1" x14ac:dyDescent="0.25">
      <c r="A64" s="10"/>
      <c r="B64" s="10"/>
      <c r="C64" s="11" t="s">
        <v>43</v>
      </c>
      <c r="D64" s="15" t="s">
        <v>44</v>
      </c>
      <c r="E64" s="67">
        <f>'POSEBNI DIO'!E17+'POSEBNI DIO'!E137</f>
        <v>5633</v>
      </c>
      <c r="F64" s="67">
        <f>'POSEBNI DIO'!F17+'POSEBNI DIO'!F137</f>
        <v>4200</v>
      </c>
      <c r="G64" s="67">
        <f>'POSEBNI DIO'!G17+'POSEBNI DIO'!G137</f>
        <v>5500</v>
      </c>
      <c r="H64" s="67">
        <f>'POSEBNI DIO'!H17+'POSEBNI DIO'!H137</f>
        <v>6500</v>
      </c>
      <c r="I64" s="67">
        <f>'POSEBNI DIO'!I17+'POSEBNI DIO'!I137</f>
        <v>6500</v>
      </c>
      <c r="J64" s="67">
        <f>'POSEBNI DIO'!J17+'POSEBNI DIO'!J137</f>
        <v>6500</v>
      </c>
    </row>
    <row r="65" spans="1:10" x14ac:dyDescent="0.25">
      <c r="A65" s="10"/>
      <c r="B65" s="10"/>
      <c r="C65" s="11" t="s">
        <v>165</v>
      </c>
      <c r="D65" s="15" t="s">
        <v>166</v>
      </c>
      <c r="E65" s="67">
        <f>'POSEBNI DIO'!E81+'POSEBNI DIO'!E58</f>
        <v>320</v>
      </c>
      <c r="F65" s="67">
        <f>'POSEBNI DIO'!F81+'POSEBNI DIO'!F58</f>
        <v>0</v>
      </c>
      <c r="G65" s="67">
        <f>'POSEBNI DIO'!G81+'POSEBNI DIO'!G58</f>
        <v>0</v>
      </c>
      <c r="H65" s="67">
        <f>'POSEBNI DIO'!H81+'POSEBNI DIO'!H58</f>
        <v>299.48</v>
      </c>
      <c r="I65" s="67">
        <f>'POSEBNI DIO'!I81+'POSEBNI DIO'!I58</f>
        <v>299.48</v>
      </c>
      <c r="J65" s="67">
        <f>'POSEBNI DIO'!J81+'POSEBNI DIO'!J58</f>
        <v>209.64</v>
      </c>
    </row>
    <row r="66" spans="1:10" x14ac:dyDescent="0.25">
      <c r="A66" s="10"/>
      <c r="B66" s="25"/>
      <c r="C66" s="11" t="s">
        <v>53</v>
      </c>
      <c r="D66" s="11" t="s">
        <v>54</v>
      </c>
      <c r="E66" s="73">
        <f>'POSEBNI DIO'!E48+'POSEBNI DIO'!E62+'POSEBNI DIO'!E71</f>
        <v>2054</v>
      </c>
      <c r="F66" s="73">
        <f>'POSEBNI DIO'!F48+'POSEBNI DIO'!F62+'POSEBNI DIO'!F71</f>
        <v>0</v>
      </c>
      <c r="G66" s="73">
        <f>'POSEBNI DIO'!G48+'POSEBNI DIO'!G62+'POSEBNI DIO'!G71</f>
        <v>0</v>
      </c>
      <c r="H66" s="73">
        <f>'POSEBNI DIO'!H48+'POSEBNI DIO'!H62+'POSEBNI DIO'!H71</f>
        <v>1697.08</v>
      </c>
      <c r="I66" s="73">
        <f>'POSEBNI DIO'!I48+'POSEBNI DIO'!I62+'POSEBNI DIO'!I71</f>
        <v>1697.08</v>
      </c>
      <c r="J66" s="73">
        <f>'POSEBNI DIO'!J48+'POSEBNI DIO'!J62+'POSEBNI DIO'!J71</f>
        <v>1187.96</v>
      </c>
    </row>
    <row r="67" spans="1:10" x14ac:dyDescent="0.25">
      <c r="A67" s="10"/>
      <c r="B67" s="10"/>
      <c r="C67" s="11" t="s">
        <v>39</v>
      </c>
      <c r="D67" s="11" t="s">
        <v>40</v>
      </c>
      <c r="E67" s="73">
        <f>'POSEBNI DIO'!E19+'POSEBNI DIO'!E39+'POSEBNI DIO'!E104</f>
        <v>180579</v>
      </c>
      <c r="F67" s="73">
        <f>'POSEBNI DIO'!F19+'POSEBNI DIO'!F39+'POSEBNI DIO'!F104</f>
        <v>200564.34999999998</v>
      </c>
      <c r="G67" s="73">
        <f>'POSEBNI DIO'!G19+'POSEBNI DIO'!G39+'POSEBNI DIO'!G104</f>
        <v>204458.59</v>
      </c>
      <c r="H67" s="73">
        <f>'POSEBNI DIO'!H19+'POSEBNI DIO'!H39+'POSEBNI DIO'!H104</f>
        <v>189212.81</v>
      </c>
      <c r="I67" s="73">
        <f>'POSEBNI DIO'!I19+'POSEBNI DIO'!I39+'POSEBNI DIO'!I104</f>
        <v>189212.81</v>
      </c>
      <c r="J67" s="73">
        <f>'POSEBNI DIO'!J19+'POSEBNI DIO'!J39+'POSEBNI DIO'!J104</f>
        <v>189212.81</v>
      </c>
    </row>
    <row r="68" spans="1:10" x14ac:dyDescent="0.25">
      <c r="A68" s="10"/>
      <c r="B68" s="25"/>
      <c r="C68" s="11" t="s">
        <v>39</v>
      </c>
      <c r="D68" s="11" t="s">
        <v>212</v>
      </c>
      <c r="E68" s="73">
        <f>'POSEBNI DIO'!E99</f>
        <v>21</v>
      </c>
      <c r="F68" s="59">
        <f>'POSEBNI DIO'!F99</f>
        <v>0</v>
      </c>
      <c r="G68" s="59">
        <f>'POSEBNI DIO'!G99</f>
        <v>2884.44</v>
      </c>
      <c r="H68" s="59">
        <f>'POSEBNI DIO'!H99</f>
        <v>0</v>
      </c>
      <c r="I68" s="59">
        <f>'POSEBNI DIO'!I99</f>
        <v>0</v>
      </c>
      <c r="J68" s="59">
        <f>'POSEBNI DIO'!J99</f>
        <v>0</v>
      </c>
    </row>
    <row r="69" spans="1:10" s="37" customFormat="1" x14ac:dyDescent="0.25">
      <c r="A69" s="11"/>
      <c r="B69" s="16"/>
      <c r="C69" s="16" t="s">
        <v>48</v>
      </c>
      <c r="D69" s="16" t="s">
        <v>49</v>
      </c>
      <c r="E69" s="66">
        <f>'POSEBNI DIO'!E110</f>
        <v>1438</v>
      </c>
      <c r="F69" s="66">
        <f>'POSEBNI DIO'!F110</f>
        <v>0</v>
      </c>
      <c r="G69" s="66">
        <f>'POSEBNI DIO'!G110</f>
        <v>1500</v>
      </c>
      <c r="H69" s="66">
        <f>'POSEBNI DIO'!H110</f>
        <v>500</v>
      </c>
      <c r="I69" s="66">
        <f>'POSEBNI DIO'!I110</f>
        <v>500</v>
      </c>
      <c r="J69" s="66">
        <f>'POSEBNI DIO'!J110</f>
        <v>500</v>
      </c>
    </row>
    <row r="70" spans="1:10" s="37" customFormat="1" x14ac:dyDescent="0.25">
      <c r="A70" s="11"/>
      <c r="B70" s="16"/>
      <c r="C70" s="16" t="s">
        <v>48</v>
      </c>
      <c r="D70" s="16" t="s">
        <v>211</v>
      </c>
      <c r="E70" s="66">
        <f>'POSEBNI DIO'!E113</f>
        <v>292</v>
      </c>
      <c r="F70" s="66">
        <f>'POSEBNI DIO'!F113</f>
        <v>0</v>
      </c>
      <c r="G70" s="66">
        <f>'POSEBNI DIO'!G113</f>
        <v>1617.42</v>
      </c>
      <c r="H70" s="66">
        <f>'POSEBNI DIO'!H113</f>
        <v>0</v>
      </c>
      <c r="I70" s="66">
        <f>'POSEBNI DIO'!I113</f>
        <v>0</v>
      </c>
      <c r="J70" s="66">
        <f>'POSEBNI DIO'!J113</f>
        <v>0</v>
      </c>
    </row>
    <row r="71" spans="1:10" x14ac:dyDescent="0.25">
      <c r="A71" s="14"/>
      <c r="B71" s="14"/>
      <c r="C71" s="11" t="s">
        <v>51</v>
      </c>
      <c r="D71" s="11" t="s">
        <v>52</v>
      </c>
      <c r="E71" s="73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</row>
    <row r="72" spans="1:10" x14ac:dyDescent="0.25">
      <c r="A72" s="10"/>
      <c r="B72" s="10">
        <v>34</v>
      </c>
      <c r="C72" s="11"/>
      <c r="D72" s="10" t="s">
        <v>57</v>
      </c>
      <c r="E72" s="75">
        <f>E74+E73+E75+E76+E77+E78+E79+E80+E81</f>
        <v>1663.47</v>
      </c>
      <c r="F72" s="75">
        <f t="shared" ref="F72:I72" si="15">F74+F73+F75+F76+F77+F78+F79+F80+F81</f>
        <v>690.16</v>
      </c>
      <c r="G72" s="75">
        <f t="shared" si="15"/>
        <v>630</v>
      </c>
      <c r="H72" s="75">
        <f t="shared" si="15"/>
        <v>700</v>
      </c>
      <c r="I72" s="75">
        <f t="shared" si="15"/>
        <v>700</v>
      </c>
      <c r="J72" s="75">
        <f t="shared" ref="J72" si="16">J74+J73+J75+J76+J77+J78+J79+J80+J81</f>
        <v>700</v>
      </c>
    </row>
    <row r="73" spans="1:10" x14ac:dyDescent="0.25">
      <c r="A73" s="10"/>
      <c r="B73" s="10"/>
      <c r="C73" s="11" t="s">
        <v>50</v>
      </c>
      <c r="D73" s="11" t="s">
        <v>13</v>
      </c>
      <c r="E73" s="73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</row>
    <row r="74" spans="1:10" x14ac:dyDescent="0.25">
      <c r="A74" s="10"/>
      <c r="B74" s="10"/>
      <c r="C74" s="16" t="s">
        <v>46</v>
      </c>
      <c r="D74" s="16" t="s">
        <v>47</v>
      </c>
      <c r="E74" s="66">
        <f>'POSEBNI DIO'!E88</f>
        <v>0.47</v>
      </c>
      <c r="F74" s="66">
        <f>'POSEBNI DIO'!F88</f>
        <v>0</v>
      </c>
      <c r="G74" s="66">
        <f>'POSEBNI DIO'!G88</f>
        <v>0</v>
      </c>
      <c r="H74" s="66">
        <f>'POSEBNI DIO'!H88</f>
        <v>0</v>
      </c>
      <c r="I74" s="66">
        <f>'POSEBNI DIO'!I88</f>
        <v>0</v>
      </c>
      <c r="J74" s="66">
        <f>'POSEBNI DIO'!J88</f>
        <v>0</v>
      </c>
    </row>
    <row r="75" spans="1:10" x14ac:dyDescent="0.25">
      <c r="A75" s="14"/>
      <c r="B75" s="14"/>
      <c r="C75" s="11" t="s">
        <v>55</v>
      </c>
      <c r="D75" s="11" t="s">
        <v>56</v>
      </c>
      <c r="E75" s="73">
        <f>'POSEBNI DIO'!E96</f>
        <v>633</v>
      </c>
      <c r="F75" s="73">
        <f>'POSEBNI DIO'!F96</f>
        <v>690.16</v>
      </c>
      <c r="G75" s="73">
        <f>'POSEBNI DIO'!G96</f>
        <v>630</v>
      </c>
      <c r="H75" s="73">
        <f>'POSEBNI DIO'!H96</f>
        <v>700</v>
      </c>
      <c r="I75" s="73">
        <f>'POSEBNI DIO'!I96</f>
        <v>700</v>
      </c>
      <c r="J75" s="73">
        <f>'POSEBNI DIO'!J96</f>
        <v>700</v>
      </c>
    </row>
    <row r="76" spans="1:10" ht="15" customHeight="1" x14ac:dyDescent="0.25">
      <c r="A76" s="10"/>
      <c r="B76" s="10"/>
      <c r="C76" s="11" t="s">
        <v>43</v>
      </c>
      <c r="D76" s="15" t="s">
        <v>44</v>
      </c>
      <c r="E76" s="67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</row>
    <row r="77" spans="1:10" x14ac:dyDescent="0.25">
      <c r="A77" s="10"/>
      <c r="B77" s="25"/>
      <c r="C77" s="11" t="s">
        <v>53</v>
      </c>
      <c r="D77" s="11" t="s">
        <v>54</v>
      </c>
      <c r="E77" s="73">
        <v>0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</row>
    <row r="78" spans="1:10" x14ac:dyDescent="0.25">
      <c r="A78" s="10"/>
      <c r="B78" s="10"/>
      <c r="C78" s="11" t="s">
        <v>39</v>
      </c>
      <c r="D78" s="11" t="s">
        <v>40</v>
      </c>
      <c r="E78" s="73">
        <f>'POSEBNI DIO'!E105</f>
        <v>1030</v>
      </c>
      <c r="F78" s="73">
        <f>'POSEBNI DIO'!F105</f>
        <v>0</v>
      </c>
      <c r="G78" s="73">
        <f>'POSEBNI DIO'!G105</f>
        <v>0</v>
      </c>
      <c r="H78" s="73">
        <f>'POSEBNI DIO'!H105</f>
        <v>0</v>
      </c>
      <c r="I78" s="73">
        <f>'POSEBNI DIO'!I105</f>
        <v>0</v>
      </c>
      <c r="J78" s="73">
        <f>'POSEBNI DIO'!J105</f>
        <v>0</v>
      </c>
    </row>
    <row r="79" spans="1:10" x14ac:dyDescent="0.25">
      <c r="A79" s="10"/>
      <c r="B79" s="25"/>
      <c r="C79" s="11" t="s">
        <v>41</v>
      </c>
      <c r="D79" s="11" t="s">
        <v>42</v>
      </c>
      <c r="E79" s="73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</row>
    <row r="80" spans="1:10" s="37" customFormat="1" x14ac:dyDescent="0.25">
      <c r="A80" s="11"/>
      <c r="B80" s="16"/>
      <c r="C80" s="16" t="s">
        <v>48</v>
      </c>
      <c r="D80" s="16" t="s">
        <v>49</v>
      </c>
      <c r="E80" s="66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</row>
    <row r="81" spans="1:10" x14ac:dyDescent="0.25">
      <c r="A81" s="14"/>
      <c r="B81" s="14"/>
      <c r="C81" s="11" t="s">
        <v>51</v>
      </c>
      <c r="D81" s="11" t="s">
        <v>52</v>
      </c>
      <c r="E81" s="7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</row>
    <row r="82" spans="1:10" x14ac:dyDescent="0.25">
      <c r="A82" s="10"/>
      <c r="B82" s="10">
        <v>37</v>
      </c>
      <c r="C82" s="11"/>
      <c r="D82" s="10" t="s">
        <v>167</v>
      </c>
      <c r="E82" s="75">
        <f>E83+E84+E85+E86+E87+E88+E89+E90+E91</f>
        <v>53424</v>
      </c>
      <c r="F82" s="75">
        <f t="shared" ref="F82:H82" si="17">F83+F84+F85+F86+F87+F88+F89+F90+F91</f>
        <v>53424.08</v>
      </c>
      <c r="G82" s="75">
        <f t="shared" si="17"/>
        <v>53424.08</v>
      </c>
      <c r="H82" s="75">
        <f t="shared" si="17"/>
        <v>40012.39</v>
      </c>
      <c r="I82" s="75">
        <f t="shared" ref="I82:J82" si="18">I83+I84+I85+I86+I87+I88+I89+I90+I91</f>
        <v>40012.39</v>
      </c>
      <c r="J82" s="75">
        <f t="shared" si="18"/>
        <v>40012.39</v>
      </c>
    </row>
    <row r="83" spans="1:10" x14ac:dyDescent="0.25">
      <c r="A83" s="10"/>
      <c r="B83" s="10"/>
      <c r="C83" s="11" t="s">
        <v>50</v>
      </c>
      <c r="D83" s="11" t="s">
        <v>13</v>
      </c>
      <c r="E83" s="73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</row>
    <row r="84" spans="1:10" x14ac:dyDescent="0.25">
      <c r="A84" s="10"/>
      <c r="B84" s="10"/>
      <c r="C84" s="16" t="s">
        <v>46</v>
      </c>
      <c r="D84" s="16" t="s">
        <v>47</v>
      </c>
      <c r="E84" s="66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</row>
    <row r="85" spans="1:10" x14ac:dyDescent="0.25">
      <c r="A85" s="14"/>
      <c r="B85" s="14"/>
      <c r="C85" s="11" t="s">
        <v>55</v>
      </c>
      <c r="D85" s="11" t="s">
        <v>56</v>
      </c>
      <c r="E85" s="73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</row>
    <row r="86" spans="1:10" ht="15" customHeight="1" x14ac:dyDescent="0.25">
      <c r="A86" s="10"/>
      <c r="B86" s="10"/>
      <c r="C86" s="11" t="s">
        <v>43</v>
      </c>
      <c r="D86" s="15" t="s">
        <v>44</v>
      </c>
      <c r="E86" s="67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</row>
    <row r="87" spans="1:10" x14ac:dyDescent="0.25">
      <c r="A87" s="10"/>
      <c r="B87" s="25"/>
      <c r="C87" s="11" t="s">
        <v>53</v>
      </c>
      <c r="D87" s="11" t="s">
        <v>54</v>
      </c>
      <c r="E87" s="73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</row>
    <row r="88" spans="1:10" x14ac:dyDescent="0.25">
      <c r="A88" s="10"/>
      <c r="B88" s="10"/>
      <c r="C88" s="11" t="s">
        <v>39</v>
      </c>
      <c r="D88" s="11" t="s">
        <v>40</v>
      </c>
      <c r="E88" s="73">
        <f>'POSEBNI DIO'!E32+'POSEBNI DIO'!E106</f>
        <v>53424</v>
      </c>
      <c r="F88" s="73">
        <f>'POSEBNI DIO'!F32+'POSEBNI DIO'!F106</f>
        <v>53424.08</v>
      </c>
      <c r="G88" s="73">
        <f>'POSEBNI DIO'!G32+'POSEBNI DIO'!G106</f>
        <v>53424.08</v>
      </c>
      <c r="H88" s="73">
        <f>'POSEBNI DIO'!H32</f>
        <v>40012.39</v>
      </c>
      <c r="I88" s="73">
        <f>'POSEBNI DIO'!I32</f>
        <v>40012.39</v>
      </c>
      <c r="J88" s="73">
        <f>'POSEBNI DIO'!J32</f>
        <v>40012.39</v>
      </c>
    </row>
    <row r="89" spans="1:10" x14ac:dyDescent="0.25">
      <c r="A89" s="10"/>
      <c r="B89" s="25"/>
      <c r="C89" s="11" t="s">
        <v>41</v>
      </c>
      <c r="D89" s="11" t="s">
        <v>42</v>
      </c>
      <c r="E89" s="73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</row>
    <row r="90" spans="1:10" s="37" customFormat="1" x14ac:dyDescent="0.25">
      <c r="A90" s="11"/>
      <c r="B90" s="16"/>
      <c r="C90" s="16" t="s">
        <v>48</v>
      </c>
      <c r="D90" s="16" t="s">
        <v>49</v>
      </c>
      <c r="E90" s="66">
        <v>0</v>
      </c>
      <c r="F90" s="72">
        <v>0</v>
      </c>
      <c r="G90" s="72">
        <v>0</v>
      </c>
      <c r="H90" s="72">
        <v>0</v>
      </c>
      <c r="I90" s="72">
        <v>0</v>
      </c>
      <c r="J90" s="72">
        <v>0</v>
      </c>
    </row>
    <row r="91" spans="1:10" x14ac:dyDescent="0.25">
      <c r="A91" s="14"/>
      <c r="B91" s="14"/>
      <c r="C91" s="11" t="s">
        <v>51</v>
      </c>
      <c r="D91" s="11" t="s">
        <v>52</v>
      </c>
      <c r="E91" s="73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</row>
    <row r="92" spans="1:10" x14ac:dyDescent="0.25">
      <c r="A92" s="10"/>
      <c r="B92" s="10">
        <v>38</v>
      </c>
      <c r="C92" s="11"/>
      <c r="D92" s="10" t="s">
        <v>58</v>
      </c>
      <c r="E92" s="75">
        <f>E93+E94+E95+E96+E97+E98+E99+E100+E101</f>
        <v>1177</v>
      </c>
      <c r="F92" s="75">
        <f t="shared" ref="F92:H92" si="19">F93+F94+F95+F96+F97+F98+F99+F100+F101</f>
        <v>0</v>
      </c>
      <c r="G92" s="75">
        <f t="shared" si="19"/>
        <v>1278</v>
      </c>
      <c r="H92" s="75">
        <f t="shared" si="19"/>
        <v>1278</v>
      </c>
      <c r="I92" s="75">
        <f t="shared" ref="I92:J92" si="20">I93+I94+I95+I96+I97+I98+I99+I100+I101</f>
        <v>1278</v>
      </c>
      <c r="J92" s="75">
        <f t="shared" si="20"/>
        <v>1278</v>
      </c>
    </row>
    <row r="93" spans="1:10" x14ac:dyDescent="0.25">
      <c r="A93" s="10"/>
      <c r="B93" s="10"/>
      <c r="C93" s="11" t="s">
        <v>50</v>
      </c>
      <c r="D93" s="11" t="s">
        <v>13</v>
      </c>
      <c r="E93" s="73">
        <v>0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</row>
    <row r="94" spans="1:10" x14ac:dyDescent="0.25">
      <c r="A94" s="10"/>
      <c r="B94" s="10"/>
      <c r="C94" s="16" t="s">
        <v>46</v>
      </c>
      <c r="D94" s="16" t="s">
        <v>47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</row>
    <row r="95" spans="1:10" x14ac:dyDescent="0.25">
      <c r="A95" s="14"/>
      <c r="B95" s="14"/>
      <c r="C95" s="11" t="s">
        <v>55</v>
      </c>
      <c r="D95" s="11" t="s">
        <v>56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</row>
    <row r="96" spans="1:10" ht="15" customHeight="1" x14ac:dyDescent="0.25">
      <c r="A96" s="10"/>
      <c r="B96" s="10"/>
      <c r="C96" s="11" t="s">
        <v>43</v>
      </c>
      <c r="D96" s="15" t="s">
        <v>44</v>
      </c>
      <c r="E96" s="67">
        <f>'POSEBNI DIO'!E100</f>
        <v>0</v>
      </c>
      <c r="F96" s="67">
        <f>'POSEBNI DIO'!F100</f>
        <v>0</v>
      </c>
      <c r="G96" s="67">
        <f>'POSEBNI DIO'!G100</f>
        <v>0</v>
      </c>
      <c r="H96" s="67">
        <f>'POSEBNI DIO'!H100</f>
        <v>0</v>
      </c>
      <c r="I96" s="67">
        <f>'POSEBNI DIO'!I100</f>
        <v>0</v>
      </c>
      <c r="J96" s="67">
        <f>'POSEBNI DIO'!J100</f>
        <v>0</v>
      </c>
    </row>
    <row r="97" spans="1:10" x14ac:dyDescent="0.25">
      <c r="A97" s="10"/>
      <c r="B97" s="25"/>
      <c r="C97" s="11" t="s">
        <v>53</v>
      </c>
      <c r="D97" s="11" t="s">
        <v>54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</row>
    <row r="98" spans="1:10" x14ac:dyDescent="0.25">
      <c r="A98" s="10"/>
      <c r="B98" s="10"/>
      <c r="C98" s="11" t="s">
        <v>39</v>
      </c>
      <c r="D98" s="11" t="s">
        <v>40</v>
      </c>
      <c r="E98" s="73">
        <f>'POSEBNI DIO'!E75</f>
        <v>1177</v>
      </c>
      <c r="F98" s="73">
        <f>'POSEBNI DIO'!F75</f>
        <v>0</v>
      </c>
      <c r="G98" s="73">
        <f>'POSEBNI DIO'!G75</f>
        <v>1278</v>
      </c>
      <c r="H98" s="73">
        <f>'POSEBNI DIO'!H75</f>
        <v>1278</v>
      </c>
      <c r="I98" s="73">
        <f>'POSEBNI DIO'!I75</f>
        <v>1278</v>
      </c>
      <c r="J98" s="73">
        <f>'POSEBNI DIO'!J75</f>
        <v>1278</v>
      </c>
    </row>
    <row r="99" spans="1:10" x14ac:dyDescent="0.25">
      <c r="A99" s="10"/>
      <c r="B99" s="25"/>
      <c r="C99" s="11" t="s">
        <v>41</v>
      </c>
      <c r="D99" s="11" t="s">
        <v>42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</row>
    <row r="100" spans="1:10" s="37" customFormat="1" x14ac:dyDescent="0.25">
      <c r="A100" s="11"/>
      <c r="B100" s="16"/>
      <c r="C100" s="16" t="s">
        <v>48</v>
      </c>
      <c r="D100" s="16" t="s">
        <v>49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</row>
    <row r="101" spans="1:10" x14ac:dyDescent="0.25">
      <c r="A101" s="14"/>
      <c r="B101" s="14"/>
      <c r="C101" s="11" t="s">
        <v>51</v>
      </c>
      <c r="D101" s="11" t="s">
        <v>52</v>
      </c>
      <c r="E101" s="73">
        <v>0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</row>
    <row r="102" spans="1:10" x14ac:dyDescent="0.25">
      <c r="A102" s="12">
        <v>4</v>
      </c>
      <c r="B102" s="13"/>
      <c r="C102" s="13"/>
      <c r="D102" s="23" t="s">
        <v>19</v>
      </c>
      <c r="E102" s="76">
        <f>E103+E114</f>
        <v>45138.53</v>
      </c>
      <c r="F102" s="76">
        <f t="shared" ref="F102:J102" si="21">F103+F114</f>
        <v>43454.64</v>
      </c>
      <c r="G102" s="76">
        <f t="shared" si="21"/>
        <v>100804.43</v>
      </c>
      <c r="H102" s="76">
        <f t="shared" si="21"/>
        <v>63540.88</v>
      </c>
      <c r="I102" s="76">
        <f t="shared" si="21"/>
        <v>63540.88</v>
      </c>
      <c r="J102" s="76">
        <f t="shared" si="21"/>
        <v>63540.88</v>
      </c>
    </row>
    <row r="103" spans="1:10" x14ac:dyDescent="0.25">
      <c r="A103" s="14"/>
      <c r="B103" s="14">
        <v>42</v>
      </c>
      <c r="C103" s="14"/>
      <c r="D103" s="24" t="s">
        <v>37</v>
      </c>
      <c r="E103" s="64">
        <f>E104+E105+E106+E107+E108+E109+E110+E111+E112+E113</f>
        <v>44690.53</v>
      </c>
      <c r="F103" s="64">
        <f>SUM(F104:F117)</f>
        <v>43454.64</v>
      </c>
      <c r="G103" s="64">
        <f>SUM(G104:G113)</f>
        <v>64454.64</v>
      </c>
      <c r="H103" s="64">
        <f>SUM(H104:H113)</f>
        <v>63540.88</v>
      </c>
      <c r="I103" s="64">
        <f>SUM(I104:I113)</f>
        <v>63540.88</v>
      </c>
      <c r="J103" s="64">
        <f>SUM(J104:J113)</f>
        <v>63540.88</v>
      </c>
    </row>
    <row r="104" spans="1:10" x14ac:dyDescent="0.25">
      <c r="A104" s="10"/>
      <c r="B104" s="10"/>
      <c r="C104" s="11" t="s">
        <v>50</v>
      </c>
      <c r="D104" s="11" t="s">
        <v>13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</row>
    <row r="105" spans="1:10" x14ac:dyDescent="0.25">
      <c r="A105" s="10"/>
      <c r="B105" s="10"/>
      <c r="C105" s="16" t="s">
        <v>46</v>
      </c>
      <c r="D105" s="16" t="s">
        <v>47</v>
      </c>
      <c r="E105" s="65">
        <f>'POSEBNI DIO'!E121</f>
        <v>875</v>
      </c>
      <c r="F105" s="65">
        <f>'POSEBNI DIO'!F121</f>
        <v>5786.71</v>
      </c>
      <c r="G105" s="65">
        <f>'POSEBNI DIO'!G121</f>
        <v>5786.71</v>
      </c>
      <c r="H105" s="65">
        <f>'POSEBNI DIO'!H121</f>
        <v>6650</v>
      </c>
      <c r="I105" s="65">
        <f>'POSEBNI DIO'!I121</f>
        <v>6650</v>
      </c>
      <c r="J105" s="65">
        <f>'POSEBNI DIO'!J121</f>
        <v>6650</v>
      </c>
    </row>
    <row r="106" spans="1:10" x14ac:dyDescent="0.25">
      <c r="A106" s="10"/>
      <c r="B106" s="10"/>
      <c r="C106" s="115" t="s">
        <v>46</v>
      </c>
      <c r="D106" s="16" t="s">
        <v>175</v>
      </c>
      <c r="E106" s="65">
        <f>'POSEBNI DIO'!E126</f>
        <v>1999</v>
      </c>
      <c r="F106" s="65">
        <f>'POSEBNI DIO'!F126</f>
        <v>0</v>
      </c>
      <c r="G106" s="65">
        <f>'POSEBNI DIO'!G126</f>
        <v>18000</v>
      </c>
      <c r="H106" s="65">
        <f>'POSEBNI DIO'!H126</f>
        <v>0</v>
      </c>
      <c r="I106" s="65">
        <f>'POSEBNI DIO'!I126</f>
        <v>0</v>
      </c>
      <c r="J106" s="65">
        <f>'POSEBNI DIO'!J126</f>
        <v>0</v>
      </c>
    </row>
    <row r="107" spans="1:10" x14ac:dyDescent="0.25">
      <c r="A107" s="14"/>
      <c r="B107" s="14"/>
      <c r="C107" s="11" t="s">
        <v>55</v>
      </c>
      <c r="D107" s="11" t="s">
        <v>56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</row>
    <row r="108" spans="1:10" ht="15" customHeight="1" x14ac:dyDescent="0.25">
      <c r="A108" s="10"/>
      <c r="B108" s="10"/>
      <c r="C108" s="11" t="s">
        <v>43</v>
      </c>
      <c r="D108" s="15" t="s">
        <v>44</v>
      </c>
      <c r="E108" s="78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</row>
    <row r="109" spans="1:10" x14ac:dyDescent="0.25">
      <c r="A109" s="10"/>
      <c r="B109" s="25"/>
      <c r="C109" s="11" t="s">
        <v>53</v>
      </c>
      <c r="D109" s="11" t="s">
        <v>54</v>
      </c>
      <c r="E109" s="74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</row>
    <row r="110" spans="1:10" x14ac:dyDescent="0.25">
      <c r="A110" s="10"/>
      <c r="B110" s="10"/>
      <c r="C110" s="11" t="s">
        <v>39</v>
      </c>
      <c r="D110" s="11" t="s">
        <v>40</v>
      </c>
      <c r="E110" s="74">
        <f>'POSEBNI DIO'!E33</f>
        <v>39582</v>
      </c>
      <c r="F110" s="74">
        <f>'POSEBNI DIO'!F33</f>
        <v>37667.93</v>
      </c>
      <c r="G110" s="74">
        <f>'POSEBNI DIO'!G33</f>
        <v>37667.93</v>
      </c>
      <c r="H110" s="74">
        <f>'POSEBNI DIO'!H33</f>
        <v>56890.879999999997</v>
      </c>
      <c r="I110" s="74">
        <f>'POSEBNI DIO'!I33</f>
        <v>56890.879999999997</v>
      </c>
      <c r="J110" s="74">
        <f>'POSEBNI DIO'!J33</f>
        <v>56890.879999999997</v>
      </c>
    </row>
    <row r="111" spans="1:10" x14ac:dyDescent="0.25">
      <c r="A111" s="10"/>
      <c r="B111" s="25"/>
      <c r="C111" s="11" t="s">
        <v>41</v>
      </c>
      <c r="D111" s="11" t="s">
        <v>42</v>
      </c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</row>
    <row r="112" spans="1:10" s="37" customFormat="1" x14ac:dyDescent="0.25">
      <c r="A112" s="11"/>
      <c r="B112" s="16"/>
      <c r="C112" s="16" t="s">
        <v>48</v>
      </c>
      <c r="D112" s="16" t="s">
        <v>49</v>
      </c>
      <c r="E112" s="65">
        <v>2234.5300000000002</v>
      </c>
      <c r="F112" s="65">
        <f>'POSEBNI DIO'!F140</f>
        <v>0</v>
      </c>
      <c r="G112" s="65">
        <f>'POSEBNI DIO'!G140</f>
        <v>3000</v>
      </c>
      <c r="H112" s="65">
        <f>'POSEBNI DIO'!H140</f>
        <v>0</v>
      </c>
      <c r="I112" s="65">
        <f>'POSEBNI DIO'!I140</f>
        <v>0</v>
      </c>
      <c r="J112" s="65">
        <f>'POSEBNI DIO'!J140</f>
        <v>0</v>
      </c>
    </row>
    <row r="113" spans="1:10" s="37" customFormat="1" x14ac:dyDescent="0.25">
      <c r="A113" s="11"/>
      <c r="B113" s="16"/>
      <c r="C113" s="16" t="s">
        <v>51</v>
      </c>
      <c r="D113" s="16" t="s">
        <v>52</v>
      </c>
      <c r="E113" s="65">
        <v>0</v>
      </c>
      <c r="F113" s="65">
        <v>0</v>
      </c>
      <c r="G113" s="65">
        <v>0</v>
      </c>
      <c r="H113" s="65">
        <v>0</v>
      </c>
      <c r="I113" s="65">
        <v>0</v>
      </c>
      <c r="J113" s="65">
        <v>0</v>
      </c>
    </row>
    <row r="114" spans="1:10" s="37" customFormat="1" x14ac:dyDescent="0.25">
      <c r="A114" s="11"/>
      <c r="B114" s="16">
        <v>45</v>
      </c>
      <c r="C114" s="16"/>
      <c r="D114" s="14" t="s">
        <v>200</v>
      </c>
      <c r="E114" s="64">
        <f t="shared" ref="E114:J114" si="22">E115+E116+E117</f>
        <v>448</v>
      </c>
      <c r="F114" s="64">
        <f t="shared" si="22"/>
        <v>0</v>
      </c>
      <c r="G114" s="64">
        <f>G115+G116+G117</f>
        <v>36349.79</v>
      </c>
      <c r="H114" s="64">
        <f t="shared" si="22"/>
        <v>0</v>
      </c>
      <c r="I114" s="64">
        <f t="shared" si="22"/>
        <v>0</v>
      </c>
      <c r="J114" s="64">
        <f t="shared" si="22"/>
        <v>0</v>
      </c>
    </row>
    <row r="115" spans="1:10" s="37" customFormat="1" x14ac:dyDescent="0.25">
      <c r="A115" s="11"/>
      <c r="B115" s="16"/>
      <c r="C115" s="16" t="s">
        <v>50</v>
      </c>
      <c r="D115" s="16" t="s">
        <v>13</v>
      </c>
      <c r="E115" s="65">
        <f>'POSEBNI DIO'!E36+'POSEBNI DIO'!E116</f>
        <v>0</v>
      </c>
      <c r="F115" s="65">
        <f>'POSEBNI DIO'!F36+'POSEBNI DIO'!F116</f>
        <v>0</v>
      </c>
      <c r="G115" s="65">
        <f>'POSEBNI DIO'!G36+'POSEBNI DIO'!G116</f>
        <v>13267.43</v>
      </c>
      <c r="H115" s="65">
        <f>'POSEBNI DIO'!H36+'POSEBNI DIO'!H116</f>
        <v>0</v>
      </c>
      <c r="I115" s="65">
        <f>'POSEBNI DIO'!I36+'POSEBNI DIO'!I116</f>
        <v>0</v>
      </c>
      <c r="J115" s="65">
        <f>'POSEBNI DIO'!J36+'POSEBNI DIO'!J116</f>
        <v>0</v>
      </c>
    </row>
    <row r="116" spans="1:10" s="37" customFormat="1" x14ac:dyDescent="0.25">
      <c r="A116" s="11"/>
      <c r="B116" s="16"/>
      <c r="C116" s="16" t="s">
        <v>55</v>
      </c>
      <c r="D116" s="16" t="s">
        <v>56</v>
      </c>
      <c r="E116" s="65">
        <f>'POSEBNI DIO'!E131</f>
        <v>448</v>
      </c>
      <c r="F116" s="65">
        <f>'POSEBNI DIO'!F131</f>
        <v>0</v>
      </c>
      <c r="G116" s="65">
        <f>'POSEBNI DIO'!G131</f>
        <v>0</v>
      </c>
      <c r="H116" s="65">
        <f>'POSEBNI DIO'!H131</f>
        <v>0</v>
      </c>
      <c r="I116" s="65">
        <f>'POSEBNI DIO'!I131</f>
        <v>0</v>
      </c>
      <c r="J116" s="65">
        <f>'POSEBNI DIO'!J131</f>
        <v>0</v>
      </c>
    </row>
    <row r="117" spans="1:10" s="37" customFormat="1" ht="25.5" x14ac:dyDescent="0.25">
      <c r="A117" s="11"/>
      <c r="B117" s="16"/>
      <c r="C117" s="16" t="s">
        <v>55</v>
      </c>
      <c r="D117" s="16" t="s">
        <v>213</v>
      </c>
      <c r="E117" s="65">
        <f>'POSEBNI DIO'!E134</f>
        <v>0</v>
      </c>
      <c r="F117" s="65">
        <f>'POSEBNI DIO'!F134</f>
        <v>0</v>
      </c>
      <c r="G117" s="65">
        <f>'POSEBNI DIO'!G134</f>
        <v>23082.36</v>
      </c>
      <c r="H117" s="65">
        <f>'POSEBNI DIO'!H134</f>
        <v>0</v>
      </c>
      <c r="I117" s="65">
        <f>'POSEBNI DIO'!I134</f>
        <v>0</v>
      </c>
      <c r="J117" s="65">
        <f>'POSEBNI DIO'!J134</f>
        <v>0</v>
      </c>
    </row>
    <row r="118" spans="1:10" ht="29.25" customHeight="1" x14ac:dyDescent="0.25">
      <c r="A118" s="180" t="s">
        <v>168</v>
      </c>
      <c r="B118" s="180"/>
      <c r="C118" s="180"/>
      <c r="D118" s="180"/>
      <c r="E118" s="77">
        <f t="shared" ref="E118:J118" si="23">E102+E44</f>
        <v>1983796.98</v>
      </c>
      <c r="F118" s="77">
        <f t="shared" si="23"/>
        <v>2058425.24</v>
      </c>
      <c r="G118" s="77">
        <f t="shared" si="23"/>
        <v>2141016.61</v>
      </c>
      <c r="H118" s="77">
        <f t="shared" si="23"/>
        <v>3044563.1999999997</v>
      </c>
      <c r="I118" s="77">
        <f t="shared" si="23"/>
        <v>3044563.1999999997</v>
      </c>
      <c r="J118" s="77">
        <f t="shared" si="23"/>
        <v>2976368.4600000004</v>
      </c>
    </row>
  </sheetData>
  <mergeCells count="12">
    <mergeCell ref="A1:J1"/>
    <mergeCell ref="A7:J7"/>
    <mergeCell ref="A5:J5"/>
    <mergeCell ref="A3:J3"/>
    <mergeCell ref="A40:J40"/>
    <mergeCell ref="A10:C10"/>
    <mergeCell ref="A118:D118"/>
    <mergeCell ref="C12:D12"/>
    <mergeCell ref="C24:D24"/>
    <mergeCell ref="C17:D17"/>
    <mergeCell ref="C20:D20"/>
    <mergeCell ref="A43:C4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9"/>
  <sheetViews>
    <sheetView topLeftCell="A43" workbookViewId="0">
      <selection sqref="A1:G1"/>
    </sheetView>
  </sheetViews>
  <sheetFormatPr defaultRowHeight="15" x14ac:dyDescent="0.25"/>
  <cols>
    <col min="1" max="1" width="37.7109375" style="40" customWidth="1"/>
    <col min="2" max="2" width="25.140625" style="40" customWidth="1"/>
    <col min="3" max="3" width="25.28515625" customWidth="1"/>
    <col min="4" max="4" width="24" customWidth="1"/>
    <col min="5" max="5" width="25.28515625" customWidth="1"/>
    <col min="6" max="7" width="22.140625" customWidth="1"/>
  </cols>
  <sheetData>
    <row r="1" spans="1:10" ht="42" customHeight="1" x14ac:dyDescent="0.25">
      <c r="A1" s="161" t="s">
        <v>195</v>
      </c>
      <c r="B1" s="161"/>
      <c r="C1" s="161"/>
      <c r="D1" s="161"/>
      <c r="E1" s="161"/>
      <c r="F1" s="161"/>
      <c r="G1" s="161"/>
      <c r="H1" s="39"/>
      <c r="I1" s="39"/>
      <c r="J1" s="22"/>
    </row>
    <row r="2" spans="1:10" ht="18" customHeight="1" x14ac:dyDescent="0.25">
      <c r="A2" s="39"/>
      <c r="B2" s="39"/>
      <c r="C2" s="4"/>
      <c r="D2" s="4"/>
      <c r="E2" s="4"/>
      <c r="F2" s="22"/>
      <c r="G2" s="22"/>
    </row>
    <row r="3" spans="1:10" ht="15.75" x14ac:dyDescent="0.25">
      <c r="A3" s="161" t="s">
        <v>27</v>
      </c>
      <c r="B3" s="161"/>
      <c r="C3" s="161"/>
      <c r="D3" s="161"/>
      <c r="E3" s="161"/>
      <c r="F3" s="161"/>
      <c r="G3" s="161"/>
    </row>
    <row r="4" spans="1:10" ht="18" x14ac:dyDescent="0.25">
      <c r="A4" s="39"/>
      <c r="B4" s="39"/>
      <c r="C4" s="4"/>
      <c r="D4" s="4"/>
      <c r="E4" s="5"/>
      <c r="F4" s="5"/>
      <c r="G4" s="5"/>
    </row>
    <row r="5" spans="1:10" ht="18" customHeight="1" x14ac:dyDescent="0.25">
      <c r="A5" s="161" t="s">
        <v>8</v>
      </c>
      <c r="B5" s="161"/>
      <c r="C5" s="161"/>
      <c r="D5" s="161"/>
      <c r="E5" s="161"/>
      <c r="F5" s="161"/>
      <c r="G5" s="161"/>
    </row>
    <row r="6" spans="1:10" ht="18" x14ac:dyDescent="0.25">
      <c r="A6" s="39"/>
      <c r="B6" s="39"/>
      <c r="C6" s="4"/>
      <c r="D6" s="4"/>
      <c r="E6" s="5"/>
      <c r="F6" s="5"/>
      <c r="G6" s="5"/>
    </row>
    <row r="7" spans="1:10" ht="15.75" customHeight="1" x14ac:dyDescent="0.25">
      <c r="A7" s="161" t="s">
        <v>20</v>
      </c>
      <c r="B7" s="161"/>
      <c r="C7" s="161"/>
      <c r="D7" s="161"/>
      <c r="E7" s="161"/>
      <c r="F7" s="161"/>
      <c r="G7" s="161"/>
    </row>
    <row r="8" spans="1:10" ht="18" x14ac:dyDescent="0.25">
      <c r="A8" s="39"/>
      <c r="B8" s="39"/>
      <c r="C8" s="4"/>
      <c r="D8" s="4"/>
      <c r="E8" s="5"/>
      <c r="F8" s="5"/>
      <c r="G8" s="5"/>
    </row>
    <row r="9" spans="1:10" ht="25.5" x14ac:dyDescent="0.25">
      <c r="A9" s="18" t="s">
        <v>21</v>
      </c>
      <c r="B9" s="120" t="s">
        <v>174</v>
      </c>
      <c r="C9" s="18" t="s">
        <v>188</v>
      </c>
      <c r="D9" s="18" t="s">
        <v>179</v>
      </c>
      <c r="E9" s="18" t="s">
        <v>191</v>
      </c>
      <c r="F9" s="18" t="s">
        <v>193</v>
      </c>
      <c r="G9" s="18" t="s">
        <v>194</v>
      </c>
    </row>
    <row r="10" spans="1:10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</row>
    <row r="11" spans="1:10" ht="15.75" customHeight="1" x14ac:dyDescent="0.25">
      <c r="A11" s="9" t="s">
        <v>22</v>
      </c>
      <c r="B11" s="64">
        <f>B40</f>
        <v>1983796.98</v>
      </c>
      <c r="C11" s="64">
        <f t="shared" ref="C11:G11" si="0">C40</f>
        <v>2058425.2399999998</v>
      </c>
      <c r="D11" s="64">
        <f t="shared" si="0"/>
        <v>2141016.61</v>
      </c>
      <c r="E11" s="64">
        <f t="shared" si="0"/>
        <v>3044563.2</v>
      </c>
      <c r="F11" s="64">
        <f t="shared" si="0"/>
        <v>3044563.2</v>
      </c>
      <c r="G11" s="64">
        <f t="shared" si="0"/>
        <v>2976368.46</v>
      </c>
    </row>
    <row r="12" spans="1:10" ht="15.75" customHeight="1" x14ac:dyDescent="0.25">
      <c r="A12" s="41" t="s">
        <v>62</v>
      </c>
      <c r="B12" s="41"/>
      <c r="C12" s="8"/>
      <c r="D12" s="8"/>
      <c r="E12" s="8"/>
      <c r="F12" s="8"/>
      <c r="G12" s="8"/>
    </row>
    <row r="13" spans="1:10" s="37" customFormat="1" x14ac:dyDescent="0.25">
      <c r="A13" s="42" t="s">
        <v>63</v>
      </c>
      <c r="B13" s="42"/>
      <c r="C13" s="36"/>
      <c r="D13" s="36"/>
      <c r="E13" s="36"/>
      <c r="F13" s="36"/>
      <c r="G13" s="36"/>
    </row>
    <row r="14" spans="1:10" s="37" customFormat="1" x14ac:dyDescent="0.25">
      <c r="A14" s="42" t="s">
        <v>64</v>
      </c>
      <c r="B14" s="42"/>
      <c r="C14" s="36"/>
      <c r="D14" s="36"/>
      <c r="E14" s="36"/>
      <c r="F14" s="36"/>
      <c r="G14" s="36"/>
    </row>
    <row r="15" spans="1:10" s="37" customFormat="1" x14ac:dyDescent="0.25">
      <c r="A15" s="42" t="s">
        <v>65</v>
      </c>
      <c r="B15" s="42"/>
      <c r="C15" s="36"/>
      <c r="D15" s="36"/>
      <c r="E15" s="36"/>
      <c r="F15" s="36"/>
      <c r="G15" s="36"/>
    </row>
    <row r="16" spans="1:10" s="37" customFormat="1" x14ac:dyDescent="0.25">
      <c r="A16" s="42" t="s">
        <v>66</v>
      </c>
      <c r="B16" s="42"/>
      <c r="C16" s="36"/>
      <c r="D16" s="36"/>
      <c r="E16" s="36"/>
      <c r="F16" s="36"/>
      <c r="G16" s="36"/>
    </row>
    <row r="17" spans="1:7" s="37" customFormat="1" x14ac:dyDescent="0.25">
      <c r="A17" s="42" t="s">
        <v>67</v>
      </c>
      <c r="B17" s="42"/>
      <c r="C17" s="43"/>
      <c r="D17" s="43"/>
      <c r="E17" s="43"/>
      <c r="F17" s="43"/>
      <c r="G17" s="43"/>
    </row>
    <row r="18" spans="1:7" s="37" customFormat="1" ht="25.5" x14ac:dyDescent="0.25">
      <c r="A18" s="42" t="s">
        <v>68</v>
      </c>
      <c r="B18" s="42"/>
      <c r="C18" s="43"/>
      <c r="D18" s="43"/>
      <c r="E18" s="43"/>
      <c r="F18" s="43"/>
      <c r="G18" s="43"/>
    </row>
    <row r="19" spans="1:7" ht="25.5" x14ac:dyDescent="0.25">
      <c r="A19" s="41" t="s">
        <v>69</v>
      </c>
      <c r="B19" s="41"/>
      <c r="C19" s="44"/>
      <c r="D19" s="44"/>
      <c r="E19" s="44"/>
      <c r="F19" s="44"/>
      <c r="G19" s="44"/>
    </row>
    <row r="20" spans="1:7" s="37" customFormat="1" x14ac:dyDescent="0.25">
      <c r="A20" s="42" t="s">
        <v>70</v>
      </c>
      <c r="B20" s="42"/>
      <c r="C20" s="43"/>
      <c r="D20" s="43"/>
      <c r="E20" s="43"/>
      <c r="F20" s="43"/>
      <c r="G20" s="43"/>
    </row>
    <row r="21" spans="1:7" s="37" customFormat="1" x14ac:dyDescent="0.25">
      <c r="A21" s="42" t="s">
        <v>71</v>
      </c>
      <c r="B21" s="42"/>
      <c r="C21" s="43"/>
      <c r="D21" s="43"/>
      <c r="E21" s="43"/>
      <c r="F21" s="43"/>
      <c r="G21" s="43"/>
    </row>
    <row r="22" spans="1:7" s="37" customFormat="1" x14ac:dyDescent="0.25">
      <c r="A22" s="42" t="s">
        <v>72</v>
      </c>
      <c r="B22" s="42"/>
      <c r="C22" s="43"/>
      <c r="D22" s="43"/>
      <c r="E22" s="43"/>
      <c r="F22" s="43"/>
      <c r="G22" s="43"/>
    </row>
    <row r="23" spans="1:7" s="37" customFormat="1" x14ac:dyDescent="0.25">
      <c r="A23" s="42" t="s">
        <v>73</v>
      </c>
      <c r="B23" s="42"/>
      <c r="C23" s="43"/>
      <c r="D23" s="43"/>
      <c r="E23" s="43"/>
      <c r="F23" s="43"/>
      <c r="G23" s="43"/>
    </row>
    <row r="24" spans="1:7" s="37" customFormat="1" ht="25.5" x14ac:dyDescent="0.25">
      <c r="A24" s="42" t="s">
        <v>74</v>
      </c>
      <c r="B24" s="42"/>
      <c r="C24" s="43"/>
      <c r="D24" s="43"/>
      <c r="E24" s="43"/>
      <c r="F24" s="43"/>
      <c r="G24" s="43"/>
    </row>
    <row r="25" spans="1:7" s="37" customFormat="1" ht="25.5" x14ac:dyDescent="0.25">
      <c r="A25" s="42" t="s">
        <v>75</v>
      </c>
      <c r="B25" s="42"/>
      <c r="C25" s="43"/>
      <c r="D25" s="43"/>
      <c r="E25" s="43"/>
      <c r="F25" s="43"/>
      <c r="G25" s="43"/>
    </row>
    <row r="26" spans="1:7" x14ac:dyDescent="0.25">
      <c r="A26" s="41" t="s">
        <v>76</v>
      </c>
      <c r="B26" s="41"/>
      <c r="C26" s="44"/>
      <c r="D26" s="44"/>
      <c r="E26" s="44"/>
      <c r="F26" s="44"/>
      <c r="G26" s="44"/>
    </row>
    <row r="27" spans="1:7" s="37" customFormat="1" x14ac:dyDescent="0.25">
      <c r="A27" s="42" t="s">
        <v>77</v>
      </c>
      <c r="B27" s="42"/>
      <c r="C27" s="43"/>
      <c r="D27" s="43"/>
      <c r="E27" s="43"/>
      <c r="F27" s="43"/>
      <c r="G27" s="43"/>
    </row>
    <row r="28" spans="1:7" s="37" customFormat="1" x14ac:dyDescent="0.25">
      <c r="A28" s="42" t="s">
        <v>78</v>
      </c>
      <c r="B28" s="42"/>
      <c r="C28" s="43"/>
      <c r="D28" s="43"/>
      <c r="E28" s="43"/>
      <c r="F28" s="43"/>
      <c r="G28" s="43"/>
    </row>
    <row r="29" spans="1:7" s="37" customFormat="1" x14ac:dyDescent="0.25">
      <c r="A29" s="42" t="s">
        <v>79</v>
      </c>
      <c r="B29" s="42"/>
      <c r="C29" s="43"/>
      <c r="D29" s="43"/>
      <c r="E29" s="43"/>
      <c r="F29" s="43"/>
      <c r="G29" s="43"/>
    </row>
    <row r="30" spans="1:7" s="37" customFormat="1" x14ac:dyDescent="0.25">
      <c r="A30" s="42" t="s">
        <v>80</v>
      </c>
      <c r="B30" s="42"/>
      <c r="C30" s="43"/>
      <c r="D30" s="43"/>
      <c r="E30" s="43"/>
      <c r="F30" s="43"/>
      <c r="G30" s="43"/>
    </row>
    <row r="31" spans="1:7" s="37" customFormat="1" x14ac:dyDescent="0.25">
      <c r="A31" s="42" t="s">
        <v>81</v>
      </c>
      <c r="B31" s="42"/>
      <c r="C31" s="43"/>
      <c r="D31" s="43"/>
      <c r="E31" s="43"/>
      <c r="F31" s="43"/>
      <c r="G31" s="43"/>
    </row>
    <row r="32" spans="1:7" s="37" customFormat="1" ht="25.5" x14ac:dyDescent="0.25">
      <c r="A32" s="42" t="s">
        <v>82</v>
      </c>
      <c r="B32" s="42"/>
      <c r="C32" s="43"/>
      <c r="D32" s="43"/>
      <c r="E32" s="43"/>
      <c r="F32" s="43"/>
      <c r="G32" s="43"/>
    </row>
    <row r="33" spans="1:7" x14ac:dyDescent="0.25">
      <c r="A33" s="41" t="s">
        <v>83</v>
      </c>
      <c r="B33" s="41"/>
      <c r="C33" s="44"/>
      <c r="D33" s="44"/>
      <c r="E33" s="44"/>
      <c r="F33" s="44"/>
      <c r="G33" s="44"/>
    </row>
    <row r="34" spans="1:7" s="37" customFormat="1" x14ac:dyDescent="0.25">
      <c r="A34" s="42" t="s">
        <v>84</v>
      </c>
      <c r="B34" s="42"/>
      <c r="C34" s="43"/>
      <c r="D34" s="43"/>
      <c r="E34" s="43"/>
      <c r="F34" s="43"/>
      <c r="G34" s="43"/>
    </row>
    <row r="35" spans="1:7" s="37" customFormat="1" x14ac:dyDescent="0.25">
      <c r="A35" s="42" t="s">
        <v>85</v>
      </c>
      <c r="B35" s="42"/>
      <c r="C35" s="43"/>
      <c r="D35" s="43"/>
      <c r="E35" s="43"/>
      <c r="F35" s="43"/>
      <c r="G35" s="43"/>
    </row>
    <row r="36" spans="1:7" s="37" customFormat="1" x14ac:dyDescent="0.25">
      <c r="A36" s="42" t="s">
        <v>86</v>
      </c>
      <c r="B36" s="42"/>
      <c r="C36" s="43"/>
      <c r="D36" s="43"/>
      <c r="E36" s="43"/>
      <c r="F36" s="43"/>
      <c r="G36" s="43"/>
    </row>
    <row r="37" spans="1:7" s="37" customFormat="1" x14ac:dyDescent="0.25">
      <c r="A37" s="42" t="s">
        <v>87</v>
      </c>
      <c r="B37" s="42"/>
      <c r="C37" s="43"/>
      <c r="D37" s="43"/>
      <c r="E37" s="43"/>
      <c r="F37" s="43"/>
      <c r="G37" s="43"/>
    </row>
    <row r="38" spans="1:7" s="37" customFormat="1" ht="25.5" x14ac:dyDescent="0.25">
      <c r="A38" s="42" t="s">
        <v>88</v>
      </c>
      <c r="B38" s="42"/>
      <c r="C38" s="43"/>
      <c r="D38" s="43"/>
      <c r="E38" s="43"/>
      <c r="F38" s="43"/>
      <c r="G38" s="43"/>
    </row>
    <row r="39" spans="1:7" s="37" customFormat="1" ht="25.5" x14ac:dyDescent="0.25">
      <c r="A39" s="42" t="s">
        <v>89</v>
      </c>
      <c r="B39" s="42"/>
      <c r="C39" s="43"/>
      <c r="D39" s="43"/>
      <c r="E39" s="43"/>
      <c r="F39" s="43"/>
      <c r="G39" s="43"/>
    </row>
    <row r="40" spans="1:7" x14ac:dyDescent="0.25">
      <c r="A40" s="41" t="s">
        <v>90</v>
      </c>
      <c r="B40" s="97">
        <f>'POSEBNI DIO'!E7</f>
        <v>1983796.98</v>
      </c>
      <c r="C40" s="97">
        <f>'POSEBNI DIO'!F7</f>
        <v>2058425.2399999998</v>
      </c>
      <c r="D40" s="97">
        <f>'POSEBNI DIO'!G7</f>
        <v>2141016.61</v>
      </c>
      <c r="E40" s="97">
        <f>'POSEBNI DIO'!H7</f>
        <v>3044563.2</v>
      </c>
      <c r="F40" s="97">
        <f>'POSEBNI DIO'!I7</f>
        <v>3044563.2</v>
      </c>
      <c r="G40" s="97">
        <f>'POSEBNI DIO'!J7</f>
        <v>2976368.46</v>
      </c>
    </row>
    <row r="41" spans="1:7" s="37" customFormat="1" x14ac:dyDescent="0.25">
      <c r="A41" s="42" t="s">
        <v>91</v>
      </c>
      <c r="B41" s="63">
        <f>B40-B46</f>
        <v>1852673.98</v>
      </c>
      <c r="C41" s="63">
        <f t="shared" ref="C41:G41" si="1">C40-C46</f>
        <v>1919206.1599999997</v>
      </c>
      <c r="D41" s="63">
        <f t="shared" si="1"/>
        <v>1997903.2899999998</v>
      </c>
      <c r="E41" s="63">
        <f t="shared" si="1"/>
        <v>2908767.54</v>
      </c>
      <c r="F41" s="63">
        <f t="shared" si="1"/>
        <v>2908767.54</v>
      </c>
      <c r="G41" s="63">
        <f t="shared" si="1"/>
        <v>2840572.8</v>
      </c>
    </row>
    <row r="42" spans="1:7" s="37" customFormat="1" x14ac:dyDescent="0.25">
      <c r="A42" s="42" t="s">
        <v>92</v>
      </c>
      <c r="B42" s="42"/>
      <c r="C42" s="43"/>
      <c r="D42" s="43"/>
      <c r="E42" s="43"/>
      <c r="F42" s="43"/>
      <c r="G42" s="43"/>
    </row>
    <row r="43" spans="1:7" s="37" customFormat="1" ht="25.5" x14ac:dyDescent="0.25">
      <c r="A43" s="42" t="s">
        <v>93</v>
      </c>
      <c r="B43" s="42"/>
      <c r="C43" s="43"/>
      <c r="D43" s="43"/>
      <c r="E43" s="43"/>
      <c r="F43" s="43"/>
      <c r="G43" s="43"/>
    </row>
    <row r="44" spans="1:7" s="37" customFormat="1" x14ac:dyDescent="0.25">
      <c r="A44" s="42" t="s">
        <v>94</v>
      </c>
      <c r="B44" s="42"/>
      <c r="C44" s="43"/>
      <c r="D44" s="43"/>
      <c r="E44" s="43"/>
      <c r="F44" s="43"/>
      <c r="G44" s="43"/>
    </row>
    <row r="45" spans="1:7" s="37" customFormat="1" ht="25.5" x14ac:dyDescent="0.25">
      <c r="A45" s="42" t="s">
        <v>95</v>
      </c>
      <c r="B45" s="42"/>
      <c r="C45" s="43"/>
      <c r="D45" s="43"/>
      <c r="E45" s="43"/>
      <c r="F45" s="43"/>
      <c r="G45" s="43"/>
    </row>
    <row r="46" spans="1:7" s="37" customFormat="1" x14ac:dyDescent="0.25">
      <c r="A46" s="42" t="s">
        <v>96</v>
      </c>
      <c r="B46" s="63">
        <f>'POSEBNI DIO'!E37</f>
        <v>131123</v>
      </c>
      <c r="C46" s="63">
        <f>'POSEBNI DIO'!F37</f>
        <v>139219.07999999999</v>
      </c>
      <c r="D46" s="63">
        <f>'POSEBNI DIO'!G37</f>
        <v>143113.32</v>
      </c>
      <c r="E46" s="63">
        <f>'POSEBNI DIO'!H37</f>
        <v>135795.66</v>
      </c>
      <c r="F46" s="63">
        <f>'POSEBNI DIO'!I37</f>
        <v>135795.66</v>
      </c>
      <c r="G46" s="63">
        <f>'POSEBNI DIO'!J37</f>
        <v>135795.66</v>
      </c>
    </row>
    <row r="47" spans="1:7" s="37" customFormat="1" x14ac:dyDescent="0.25">
      <c r="A47" s="42" t="s">
        <v>97</v>
      </c>
      <c r="B47" s="42"/>
      <c r="C47" s="43"/>
      <c r="D47" s="43"/>
      <c r="E47" s="43"/>
      <c r="F47" s="43"/>
      <c r="G47" s="43"/>
    </row>
    <row r="48" spans="1:7" s="37" customFormat="1" ht="25.5" x14ac:dyDescent="0.25">
      <c r="A48" s="42" t="s">
        <v>98</v>
      </c>
      <c r="B48" s="42"/>
      <c r="C48" s="43"/>
      <c r="D48" s="43"/>
      <c r="E48" s="43"/>
      <c r="F48" s="43"/>
      <c r="G48" s="43"/>
    </row>
    <row r="49" spans="1:7" x14ac:dyDescent="0.25">
      <c r="A49" s="41" t="s">
        <v>99</v>
      </c>
      <c r="B49" s="41"/>
      <c r="C49" s="44"/>
      <c r="D49" s="44"/>
      <c r="E49" s="44"/>
      <c r="F49" s="44"/>
      <c r="G49" s="44"/>
    </row>
    <row r="50" spans="1:7" s="37" customFormat="1" x14ac:dyDescent="0.25">
      <c r="A50" s="42" t="s">
        <v>100</v>
      </c>
      <c r="B50" s="42"/>
      <c r="C50" s="43"/>
      <c r="D50" s="43"/>
      <c r="E50" s="43"/>
      <c r="F50" s="43"/>
      <c r="G50" s="43"/>
    </row>
    <row r="51" spans="1:7" s="37" customFormat="1" x14ac:dyDescent="0.25">
      <c r="A51" s="42" t="s">
        <v>101</v>
      </c>
      <c r="B51" s="42"/>
      <c r="C51" s="43"/>
      <c r="D51" s="43"/>
      <c r="E51" s="43"/>
      <c r="F51" s="43"/>
      <c r="G51" s="43"/>
    </row>
    <row r="52" spans="1:7" s="37" customFormat="1" x14ac:dyDescent="0.25">
      <c r="A52" s="42" t="s">
        <v>102</v>
      </c>
      <c r="B52" s="42"/>
      <c r="C52" s="43"/>
      <c r="D52" s="43"/>
      <c r="E52" s="43"/>
      <c r="F52" s="43"/>
      <c r="G52" s="43"/>
    </row>
    <row r="53" spans="1:7" s="37" customFormat="1" x14ac:dyDescent="0.25">
      <c r="A53" s="42" t="s">
        <v>103</v>
      </c>
      <c r="B53" s="42"/>
      <c r="C53" s="43"/>
      <c r="D53" s="43"/>
      <c r="E53" s="43"/>
      <c r="F53" s="43"/>
      <c r="G53" s="43"/>
    </row>
    <row r="54" spans="1:7" s="37" customFormat="1" x14ac:dyDescent="0.25">
      <c r="A54" s="42" t="s">
        <v>104</v>
      </c>
      <c r="B54" s="42"/>
      <c r="C54" s="43"/>
      <c r="D54" s="43"/>
      <c r="E54" s="43"/>
      <c r="F54" s="43"/>
      <c r="G54" s="43"/>
    </row>
    <row r="55" spans="1:7" s="37" customFormat="1" x14ac:dyDescent="0.25">
      <c r="A55" s="42" t="s">
        <v>105</v>
      </c>
      <c r="B55" s="42"/>
      <c r="C55" s="43"/>
      <c r="D55" s="43"/>
      <c r="E55" s="43"/>
      <c r="F55" s="43"/>
      <c r="G55" s="43"/>
    </row>
    <row r="56" spans="1:7" s="37" customFormat="1" ht="38.25" x14ac:dyDescent="0.25">
      <c r="A56" s="42" t="s">
        <v>106</v>
      </c>
      <c r="B56" s="42"/>
      <c r="C56" s="43"/>
      <c r="D56" s="43"/>
      <c r="E56" s="43"/>
      <c r="F56" s="43"/>
      <c r="G56" s="43"/>
    </row>
    <row r="57" spans="1:7" s="37" customFormat="1" x14ac:dyDescent="0.25">
      <c r="A57" s="42" t="s">
        <v>107</v>
      </c>
      <c r="B57" s="42"/>
      <c r="C57" s="43"/>
      <c r="D57" s="43"/>
      <c r="E57" s="43"/>
      <c r="F57" s="43"/>
      <c r="G57" s="43"/>
    </row>
    <row r="58" spans="1:7" s="37" customFormat="1" ht="25.5" x14ac:dyDescent="0.25">
      <c r="A58" s="42" t="s">
        <v>108</v>
      </c>
      <c r="B58" s="42"/>
      <c r="C58" s="43"/>
      <c r="D58" s="43"/>
      <c r="E58" s="43"/>
      <c r="F58" s="43"/>
      <c r="G58" s="43"/>
    </row>
    <row r="59" spans="1:7" x14ac:dyDescent="0.25">
      <c r="A59" s="45" t="s">
        <v>36</v>
      </c>
      <c r="B59" s="45"/>
      <c r="C59" s="43"/>
      <c r="D59" s="43"/>
      <c r="E59" s="43"/>
      <c r="F59" s="43"/>
      <c r="G59" s="43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sqref="A1:J1"/>
    </sheetView>
  </sheetViews>
  <sheetFormatPr defaultRowHeight="15" x14ac:dyDescent="0.25"/>
  <cols>
    <col min="1" max="1" width="5.28515625" customWidth="1"/>
    <col min="2" max="2" width="5" customWidth="1"/>
    <col min="3" max="3" width="5.42578125" bestFit="1" customWidth="1"/>
    <col min="4" max="4" width="41" bestFit="1" customWidth="1"/>
    <col min="5" max="10" width="20.7109375" customWidth="1"/>
  </cols>
  <sheetData>
    <row r="1" spans="1:10" ht="42" customHeight="1" x14ac:dyDescent="0.25">
      <c r="A1" s="161" t="s">
        <v>195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8" customHeight="1" x14ac:dyDescent="0.25">
      <c r="A2" s="4"/>
      <c r="B2" s="4"/>
      <c r="C2" s="4"/>
      <c r="D2" s="4"/>
      <c r="E2" s="22"/>
      <c r="F2" s="4"/>
      <c r="G2" s="4"/>
      <c r="H2" s="4"/>
      <c r="I2" s="22"/>
      <c r="J2" s="22"/>
    </row>
    <row r="3" spans="1:10" ht="15.75" customHeight="1" x14ac:dyDescent="0.25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8" x14ac:dyDescent="0.25">
      <c r="A4" s="4"/>
      <c r="B4" s="4"/>
      <c r="C4" s="4"/>
      <c r="D4" s="4"/>
      <c r="E4" s="22"/>
      <c r="F4" s="4"/>
      <c r="G4" s="4"/>
      <c r="H4" s="5"/>
      <c r="I4" s="5"/>
      <c r="J4" s="5"/>
    </row>
    <row r="5" spans="1:10" ht="18" customHeight="1" x14ac:dyDescent="0.25">
      <c r="A5" s="161" t="s">
        <v>23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8" x14ac:dyDescent="0.25">
      <c r="A6" s="4"/>
      <c r="B6" s="4"/>
      <c r="C6" s="4"/>
      <c r="D6" s="4"/>
      <c r="E6" s="22"/>
      <c r="F6" s="4"/>
      <c r="G6" s="4"/>
      <c r="H6" s="5"/>
      <c r="I6" s="5"/>
      <c r="J6" s="5"/>
    </row>
    <row r="7" spans="1:10" ht="25.5" x14ac:dyDescent="0.25">
      <c r="A7" s="18" t="s">
        <v>9</v>
      </c>
      <c r="B7" s="17" t="s">
        <v>10</v>
      </c>
      <c r="C7" s="17" t="s">
        <v>11</v>
      </c>
      <c r="D7" s="17" t="s">
        <v>38</v>
      </c>
      <c r="E7" s="120" t="s">
        <v>174</v>
      </c>
      <c r="F7" s="18" t="s">
        <v>188</v>
      </c>
      <c r="G7" s="18" t="s">
        <v>179</v>
      </c>
      <c r="H7" s="18" t="s">
        <v>191</v>
      </c>
      <c r="I7" s="18" t="s">
        <v>193</v>
      </c>
      <c r="J7" s="18" t="s">
        <v>194</v>
      </c>
    </row>
    <row r="8" spans="1:10" x14ac:dyDescent="0.25">
      <c r="A8" s="183">
        <v>1</v>
      </c>
      <c r="B8" s="184"/>
      <c r="C8" s="185"/>
      <c r="D8" s="96">
        <v>2</v>
      </c>
      <c r="E8" s="96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</row>
    <row r="9" spans="1:10" ht="25.5" x14ac:dyDescent="0.25">
      <c r="A9" s="9">
        <v>8</v>
      </c>
      <c r="B9" s="9"/>
      <c r="C9" s="9"/>
      <c r="D9" s="9" t="s">
        <v>24</v>
      </c>
      <c r="E9" s="64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</row>
    <row r="10" spans="1:10" s="38" customFormat="1" ht="25.5" x14ac:dyDescent="0.25">
      <c r="A10" s="14"/>
      <c r="B10" s="14">
        <v>81</v>
      </c>
      <c r="C10" s="14"/>
      <c r="D10" s="14" t="s">
        <v>61</v>
      </c>
      <c r="E10" s="65"/>
      <c r="F10" s="59"/>
      <c r="G10" s="59"/>
      <c r="H10" s="59"/>
      <c r="I10" s="59"/>
      <c r="J10" s="59"/>
    </row>
    <row r="11" spans="1:10" x14ac:dyDescent="0.25">
      <c r="A11" s="9"/>
      <c r="B11" s="9"/>
      <c r="C11" s="16" t="s">
        <v>46</v>
      </c>
      <c r="D11" s="16" t="s">
        <v>47</v>
      </c>
      <c r="E11" s="66"/>
      <c r="F11" s="59"/>
      <c r="G11" s="59"/>
      <c r="H11" s="59"/>
      <c r="I11" s="59"/>
      <c r="J11" s="59"/>
    </row>
    <row r="12" spans="1:10" x14ac:dyDescent="0.25">
      <c r="A12" s="9"/>
      <c r="B12" s="25" t="s">
        <v>36</v>
      </c>
      <c r="C12" s="16"/>
      <c r="D12" s="16"/>
      <c r="E12" s="66"/>
      <c r="F12" s="59"/>
      <c r="G12" s="59"/>
      <c r="H12" s="59"/>
      <c r="I12" s="59"/>
      <c r="J12" s="59"/>
    </row>
    <row r="13" spans="1:10" x14ac:dyDescent="0.25">
      <c r="A13" s="9"/>
      <c r="B13" s="14">
        <v>84</v>
      </c>
      <c r="C13" s="14"/>
      <c r="D13" s="14" t="s">
        <v>31</v>
      </c>
      <c r="E13" s="65"/>
      <c r="F13" s="59"/>
      <c r="G13" s="59"/>
      <c r="H13" s="59"/>
      <c r="I13" s="59"/>
      <c r="J13" s="59"/>
    </row>
    <row r="14" spans="1:10" ht="25.5" x14ac:dyDescent="0.25">
      <c r="A14" s="10"/>
      <c r="B14" s="10"/>
      <c r="C14" s="11" t="s">
        <v>59</v>
      </c>
      <c r="D14" s="15" t="s">
        <v>60</v>
      </c>
      <c r="E14" s="67"/>
      <c r="F14" s="59"/>
      <c r="G14" s="59"/>
      <c r="H14" s="59"/>
      <c r="I14" s="59"/>
      <c r="J14" s="59"/>
    </row>
    <row r="15" spans="1:10" ht="25.5" x14ac:dyDescent="0.25">
      <c r="A15" s="12">
        <v>5</v>
      </c>
      <c r="B15" s="13"/>
      <c r="C15" s="13"/>
      <c r="D15" s="23" t="s">
        <v>25</v>
      </c>
      <c r="E15" s="64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</row>
    <row r="16" spans="1:10" ht="25.5" x14ac:dyDescent="0.25">
      <c r="A16" s="14"/>
      <c r="B16" s="14">
        <v>54</v>
      </c>
      <c r="C16" s="14"/>
      <c r="D16" s="24" t="s">
        <v>32</v>
      </c>
      <c r="E16" s="68"/>
      <c r="F16" s="59"/>
      <c r="G16" s="59"/>
      <c r="H16" s="59"/>
      <c r="I16" s="59"/>
      <c r="J16" s="59"/>
    </row>
    <row r="17" spans="1:10" x14ac:dyDescent="0.25">
      <c r="A17" s="10"/>
      <c r="B17" s="10"/>
      <c r="C17" s="11" t="s">
        <v>50</v>
      </c>
      <c r="D17" s="11" t="s">
        <v>13</v>
      </c>
      <c r="E17" s="69"/>
      <c r="F17" s="59"/>
      <c r="G17" s="59"/>
      <c r="H17" s="59"/>
      <c r="I17" s="59"/>
      <c r="J17" s="59"/>
    </row>
    <row r="18" spans="1:10" x14ac:dyDescent="0.25">
      <c r="A18" s="10"/>
      <c r="B18" s="10"/>
      <c r="C18" s="16" t="s">
        <v>46</v>
      </c>
      <c r="D18" s="16" t="s">
        <v>47</v>
      </c>
      <c r="E18" s="70"/>
      <c r="F18" s="59"/>
      <c r="G18" s="59"/>
      <c r="H18" s="59"/>
      <c r="I18" s="59"/>
      <c r="J18" s="59"/>
    </row>
    <row r="19" spans="1:10" x14ac:dyDescent="0.25">
      <c r="A19" s="14"/>
      <c r="B19" s="14"/>
      <c r="C19" s="11" t="s">
        <v>55</v>
      </c>
      <c r="D19" s="11" t="s">
        <v>56</v>
      </c>
      <c r="E19" s="69"/>
      <c r="F19" s="59"/>
      <c r="G19" s="59"/>
      <c r="H19" s="59"/>
      <c r="I19" s="59"/>
      <c r="J19" s="59"/>
    </row>
    <row r="20" spans="1:10" ht="25.5" x14ac:dyDescent="0.25">
      <c r="A20" s="10"/>
      <c r="B20" s="10"/>
      <c r="C20" s="11" t="s">
        <v>43</v>
      </c>
      <c r="D20" s="15" t="s">
        <v>44</v>
      </c>
      <c r="E20" s="71"/>
      <c r="F20" s="59"/>
      <c r="G20" s="59"/>
      <c r="H20" s="59"/>
      <c r="I20" s="59"/>
      <c r="J20" s="59"/>
    </row>
    <row r="21" spans="1:10" x14ac:dyDescent="0.25">
      <c r="A21" s="10"/>
      <c r="B21" s="25"/>
      <c r="C21" s="11" t="s">
        <v>53</v>
      </c>
      <c r="D21" s="11" t="s">
        <v>54</v>
      </c>
      <c r="E21" s="69"/>
      <c r="F21" s="59"/>
      <c r="G21" s="59"/>
      <c r="H21" s="59"/>
      <c r="I21" s="59"/>
      <c r="J21" s="59"/>
    </row>
    <row r="22" spans="1:10" x14ac:dyDescent="0.25">
      <c r="A22" s="10"/>
      <c r="B22" s="10"/>
      <c r="C22" s="11" t="s">
        <v>39</v>
      </c>
      <c r="D22" s="11" t="s">
        <v>40</v>
      </c>
      <c r="E22" s="69"/>
      <c r="F22" s="59"/>
      <c r="G22" s="59"/>
      <c r="H22" s="59"/>
      <c r="I22" s="59"/>
      <c r="J22" s="59"/>
    </row>
    <row r="23" spans="1:10" x14ac:dyDescent="0.25">
      <c r="A23" s="10"/>
      <c r="B23" s="25"/>
      <c r="C23" s="11" t="s">
        <v>41</v>
      </c>
      <c r="D23" s="11" t="s">
        <v>42</v>
      </c>
      <c r="E23" s="69"/>
      <c r="F23" s="59"/>
      <c r="G23" s="59"/>
      <c r="H23" s="59"/>
      <c r="I23" s="59"/>
      <c r="J23" s="59"/>
    </row>
    <row r="24" spans="1:10" s="37" customFormat="1" x14ac:dyDescent="0.25">
      <c r="A24" s="11"/>
      <c r="B24" s="16"/>
      <c r="C24" s="16" t="s">
        <v>48</v>
      </c>
      <c r="D24" s="16" t="s">
        <v>49</v>
      </c>
      <c r="E24" s="70"/>
      <c r="F24" s="72"/>
      <c r="G24" s="72"/>
      <c r="H24" s="72"/>
      <c r="I24" s="72"/>
      <c r="J24" s="72"/>
    </row>
    <row r="25" spans="1:10" x14ac:dyDescent="0.25">
      <c r="A25" s="14"/>
      <c r="B25" s="14"/>
      <c r="C25" s="11" t="s">
        <v>51</v>
      </c>
      <c r="D25" s="11" t="s">
        <v>52</v>
      </c>
      <c r="E25" s="69"/>
      <c r="F25" s="59"/>
      <c r="G25" s="59"/>
      <c r="H25" s="59"/>
      <c r="I25" s="59"/>
      <c r="J25" s="59"/>
    </row>
  </sheetData>
  <mergeCells count="4">
    <mergeCell ref="A5:J5"/>
    <mergeCell ref="A3:J3"/>
    <mergeCell ref="A1:J1"/>
    <mergeCell ref="A8:C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2"/>
  <sheetViews>
    <sheetView zoomScaleNormal="100" workbookViewId="0">
      <selection activeCell="G99" sqref="G9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42578125" customWidth="1"/>
    <col min="4" max="4" width="31" customWidth="1"/>
    <col min="5" max="5" width="21.28515625" customWidth="1"/>
    <col min="6" max="7" width="25.28515625" customWidth="1"/>
    <col min="8" max="9" width="22.7109375" customWidth="1"/>
    <col min="10" max="10" width="22.85546875" customWidth="1"/>
  </cols>
  <sheetData>
    <row r="1" spans="1:10" ht="38.25" customHeight="1" x14ac:dyDescent="0.25">
      <c r="A1" s="161" t="s">
        <v>195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6.75" customHeight="1" x14ac:dyDescent="0.25">
      <c r="A2" s="4"/>
      <c r="B2" s="4"/>
      <c r="C2" s="4"/>
      <c r="D2" s="4"/>
      <c r="E2" s="22"/>
      <c r="F2" s="4"/>
      <c r="G2" s="4"/>
      <c r="H2" s="5"/>
      <c r="I2" s="5"/>
      <c r="J2" s="5"/>
    </row>
    <row r="3" spans="1:10" ht="18" customHeight="1" x14ac:dyDescent="0.25">
      <c r="A3" s="161" t="s">
        <v>26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8.25" customHeight="1" x14ac:dyDescent="0.25">
      <c r="A4" s="4"/>
      <c r="B4" s="4"/>
      <c r="C4" s="4"/>
      <c r="D4" s="4"/>
      <c r="E4" s="22"/>
      <c r="F4" s="4"/>
      <c r="G4" s="4"/>
      <c r="H4" s="5"/>
      <c r="I4" s="5"/>
      <c r="J4" s="5"/>
    </row>
    <row r="5" spans="1:10" ht="27.75" customHeight="1" x14ac:dyDescent="0.25">
      <c r="A5" s="183" t="s">
        <v>28</v>
      </c>
      <c r="B5" s="201"/>
      <c r="C5" s="202"/>
      <c r="D5" s="17" t="s">
        <v>29</v>
      </c>
      <c r="E5" s="17" t="s">
        <v>174</v>
      </c>
      <c r="F5" s="18" t="s">
        <v>188</v>
      </c>
      <c r="G5" s="18" t="s">
        <v>179</v>
      </c>
      <c r="H5" s="18" t="s">
        <v>191</v>
      </c>
      <c r="I5" s="18" t="s">
        <v>193</v>
      </c>
      <c r="J5" s="18" t="s">
        <v>194</v>
      </c>
    </row>
    <row r="6" spans="1:10" ht="12.75" customHeight="1" x14ac:dyDescent="0.25">
      <c r="A6" s="93"/>
      <c r="B6" s="95">
        <v>1</v>
      </c>
      <c r="C6" s="94"/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20">
        <v>8</v>
      </c>
    </row>
    <row r="7" spans="1:10" ht="41.25" customHeight="1" x14ac:dyDescent="0.25">
      <c r="A7" s="203" t="s">
        <v>196</v>
      </c>
      <c r="B7" s="204"/>
      <c r="C7" s="205"/>
      <c r="D7" s="17" t="s">
        <v>197</v>
      </c>
      <c r="E7" s="62">
        <f t="shared" ref="E7:J7" si="0">E8+E82</f>
        <v>1983796.98</v>
      </c>
      <c r="F7" s="62">
        <f t="shared" si="0"/>
        <v>2058425.2399999998</v>
      </c>
      <c r="G7" s="62">
        <f t="shared" si="0"/>
        <v>2141016.61</v>
      </c>
      <c r="H7" s="62">
        <f t="shared" si="0"/>
        <v>3044563.2</v>
      </c>
      <c r="I7" s="62">
        <f t="shared" si="0"/>
        <v>3044563.2</v>
      </c>
      <c r="J7" s="62">
        <f t="shared" si="0"/>
        <v>2976368.46</v>
      </c>
    </row>
    <row r="8" spans="1:10" ht="25.5" x14ac:dyDescent="0.25">
      <c r="A8" s="198" t="s">
        <v>121</v>
      </c>
      <c r="B8" s="199"/>
      <c r="C8" s="200"/>
      <c r="D8" s="113" t="s">
        <v>122</v>
      </c>
      <c r="E8" s="114">
        <f t="shared" ref="E8:J8" si="1">E9+E20+E25+E37+E40+E51+E63+E72+E78+E30</f>
        <v>338217.98</v>
      </c>
      <c r="F8" s="114">
        <f t="shared" si="1"/>
        <v>399145.6</v>
      </c>
      <c r="G8" s="114">
        <f t="shared" si="1"/>
        <v>382341.47000000003</v>
      </c>
      <c r="H8" s="114">
        <f t="shared" si="1"/>
        <v>470022.70999999996</v>
      </c>
      <c r="I8" s="114">
        <f t="shared" si="1"/>
        <v>470022.70999999996</v>
      </c>
      <c r="J8" s="114">
        <f t="shared" si="1"/>
        <v>401827.97</v>
      </c>
    </row>
    <row r="9" spans="1:10" ht="25.5" x14ac:dyDescent="0.25">
      <c r="A9" s="186" t="s">
        <v>123</v>
      </c>
      <c r="B9" s="187"/>
      <c r="C9" s="188"/>
      <c r="D9" s="27" t="s">
        <v>124</v>
      </c>
      <c r="E9" s="60">
        <f t="shared" ref="E9:J9" si="2">E10+E14+E16+E18</f>
        <v>5796</v>
      </c>
      <c r="F9" s="60">
        <f t="shared" si="2"/>
        <v>5122.99</v>
      </c>
      <c r="G9" s="60">
        <f t="shared" si="2"/>
        <v>6422.9900000000007</v>
      </c>
      <c r="H9" s="60">
        <f t="shared" si="2"/>
        <v>8000</v>
      </c>
      <c r="I9" s="60">
        <f t="shared" si="2"/>
        <v>8000</v>
      </c>
      <c r="J9" s="60">
        <f t="shared" si="2"/>
        <v>8000</v>
      </c>
    </row>
    <row r="10" spans="1:10" x14ac:dyDescent="0.25">
      <c r="A10" s="206" t="s">
        <v>125</v>
      </c>
      <c r="B10" s="207"/>
      <c r="C10" s="208"/>
      <c r="D10" s="106" t="s">
        <v>13</v>
      </c>
      <c r="E10" s="107">
        <f>E11</f>
        <v>0</v>
      </c>
      <c r="F10" s="107">
        <f t="shared" ref="F10:J10" si="3">F11</f>
        <v>686.6</v>
      </c>
      <c r="G10" s="107">
        <f t="shared" si="3"/>
        <v>686.6</v>
      </c>
      <c r="H10" s="107">
        <f t="shared" si="3"/>
        <v>0</v>
      </c>
      <c r="I10" s="107">
        <f t="shared" si="3"/>
        <v>0</v>
      </c>
      <c r="J10" s="107">
        <f t="shared" si="3"/>
        <v>0</v>
      </c>
    </row>
    <row r="11" spans="1:10" x14ac:dyDescent="0.25">
      <c r="A11" s="192">
        <v>3</v>
      </c>
      <c r="B11" s="193"/>
      <c r="C11" s="194"/>
      <c r="D11" s="26" t="s">
        <v>17</v>
      </c>
      <c r="E11" s="61">
        <f>E12+E13</f>
        <v>0</v>
      </c>
      <c r="F11" s="61">
        <f>F12+F13</f>
        <v>686.6</v>
      </c>
      <c r="G11" s="61">
        <f>G13+G12</f>
        <v>686.6</v>
      </c>
      <c r="H11" s="61">
        <f t="shared" ref="H11" si="4">H12+H13</f>
        <v>0</v>
      </c>
      <c r="I11" s="61">
        <f t="shared" ref="I11:J11" si="5">I12+I13</f>
        <v>0</v>
      </c>
      <c r="J11" s="61">
        <f t="shared" si="5"/>
        <v>0</v>
      </c>
    </row>
    <row r="12" spans="1:10" x14ac:dyDescent="0.25">
      <c r="A12" s="195">
        <v>31</v>
      </c>
      <c r="B12" s="196"/>
      <c r="C12" s="197"/>
      <c r="D12" s="26" t="s">
        <v>18</v>
      </c>
      <c r="E12" s="61">
        <v>0</v>
      </c>
      <c r="F12" s="59">
        <v>0</v>
      </c>
      <c r="G12" s="59">
        <v>0</v>
      </c>
      <c r="H12" s="59">
        <v>0</v>
      </c>
      <c r="I12" s="59">
        <v>0</v>
      </c>
      <c r="J12" s="105">
        <v>0</v>
      </c>
    </row>
    <row r="13" spans="1:10" x14ac:dyDescent="0.25">
      <c r="A13" s="195">
        <v>32</v>
      </c>
      <c r="B13" s="196"/>
      <c r="C13" s="197"/>
      <c r="D13" s="26" t="s">
        <v>30</v>
      </c>
      <c r="E13" s="61">
        <v>0</v>
      </c>
      <c r="F13" s="59">
        <v>686.6</v>
      </c>
      <c r="G13" s="59">
        <v>686.6</v>
      </c>
      <c r="H13" s="59">
        <v>0</v>
      </c>
      <c r="I13" s="59">
        <v>0</v>
      </c>
      <c r="J13" s="105">
        <v>0</v>
      </c>
    </row>
    <row r="14" spans="1:10" ht="15" customHeight="1" x14ac:dyDescent="0.25">
      <c r="A14" s="189" t="s">
        <v>180</v>
      </c>
      <c r="B14" s="190"/>
      <c r="C14" s="191"/>
      <c r="D14" s="108" t="s">
        <v>181</v>
      </c>
      <c r="E14" s="109">
        <f>E15</f>
        <v>0</v>
      </c>
      <c r="F14" s="109">
        <f t="shared" ref="F14:J14" si="6">F15</f>
        <v>0</v>
      </c>
      <c r="G14" s="109">
        <f t="shared" si="6"/>
        <v>0</v>
      </c>
      <c r="H14" s="109">
        <f t="shared" si="6"/>
        <v>0</v>
      </c>
      <c r="I14" s="109">
        <f t="shared" si="6"/>
        <v>0</v>
      </c>
      <c r="J14" s="109">
        <f t="shared" si="6"/>
        <v>0</v>
      </c>
    </row>
    <row r="15" spans="1:10" x14ac:dyDescent="0.25">
      <c r="A15" s="195">
        <v>32</v>
      </c>
      <c r="B15" s="196"/>
      <c r="C15" s="197"/>
      <c r="D15" s="99" t="s">
        <v>30</v>
      </c>
      <c r="E15" s="61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</row>
    <row r="16" spans="1:10" ht="15" customHeight="1" x14ac:dyDescent="0.25">
      <c r="A16" s="209" t="s">
        <v>148</v>
      </c>
      <c r="B16" s="210"/>
      <c r="C16" s="211"/>
      <c r="D16" s="139" t="s">
        <v>152</v>
      </c>
      <c r="E16" s="140">
        <f t="shared" ref="E16:J16" si="7">E17</f>
        <v>5633</v>
      </c>
      <c r="F16" s="141">
        <f t="shared" si="7"/>
        <v>3536.39</v>
      </c>
      <c r="G16" s="141">
        <f t="shared" si="7"/>
        <v>4836.3900000000003</v>
      </c>
      <c r="H16" s="141">
        <f t="shared" si="7"/>
        <v>6500</v>
      </c>
      <c r="I16" s="141">
        <f t="shared" si="7"/>
        <v>6500</v>
      </c>
      <c r="J16" s="141">
        <f t="shared" si="7"/>
        <v>6500</v>
      </c>
    </row>
    <row r="17" spans="1:10" x14ac:dyDescent="0.25">
      <c r="A17" s="129">
        <v>32</v>
      </c>
      <c r="B17" s="130"/>
      <c r="C17" s="131"/>
      <c r="D17" s="132" t="s">
        <v>30</v>
      </c>
      <c r="E17" s="61">
        <v>5633</v>
      </c>
      <c r="F17" s="105">
        <v>3536.39</v>
      </c>
      <c r="G17" s="105">
        <v>4836.3900000000003</v>
      </c>
      <c r="H17" s="105">
        <v>6500</v>
      </c>
      <c r="I17" s="105">
        <v>6500</v>
      </c>
      <c r="J17" s="105">
        <v>6500</v>
      </c>
    </row>
    <row r="18" spans="1:10" x14ac:dyDescent="0.25">
      <c r="A18" s="209" t="s">
        <v>143</v>
      </c>
      <c r="B18" s="210"/>
      <c r="C18" s="211"/>
      <c r="D18" s="139" t="s">
        <v>144</v>
      </c>
      <c r="E18" s="140">
        <f t="shared" ref="E18:J18" si="8">E19</f>
        <v>163</v>
      </c>
      <c r="F18" s="141">
        <f t="shared" si="8"/>
        <v>900</v>
      </c>
      <c r="G18" s="141">
        <f t="shared" si="8"/>
        <v>900</v>
      </c>
      <c r="H18" s="141">
        <f t="shared" si="8"/>
        <v>1500</v>
      </c>
      <c r="I18" s="141">
        <f t="shared" si="8"/>
        <v>1500</v>
      </c>
      <c r="J18" s="141">
        <f t="shared" si="8"/>
        <v>1500</v>
      </c>
    </row>
    <row r="19" spans="1:10" x14ac:dyDescent="0.25">
      <c r="A19" s="129">
        <v>32</v>
      </c>
      <c r="B19" s="130"/>
      <c r="C19" s="131"/>
      <c r="D19" s="132" t="s">
        <v>30</v>
      </c>
      <c r="E19" s="61">
        <v>163</v>
      </c>
      <c r="F19" s="105">
        <v>900</v>
      </c>
      <c r="G19" s="105">
        <v>900</v>
      </c>
      <c r="H19" s="105">
        <v>1500</v>
      </c>
      <c r="I19" s="105">
        <v>1500</v>
      </c>
      <c r="J19" s="105">
        <v>1500</v>
      </c>
    </row>
    <row r="20" spans="1:10" ht="25.5" customHeight="1" x14ac:dyDescent="0.25">
      <c r="A20" s="186" t="s">
        <v>126</v>
      </c>
      <c r="B20" s="187"/>
      <c r="C20" s="188"/>
      <c r="D20" s="56" t="s">
        <v>127</v>
      </c>
      <c r="E20" s="60">
        <f>E21</f>
        <v>729.98</v>
      </c>
      <c r="F20" s="60">
        <f t="shared" ref="F20:F21" si="9">F21</f>
        <v>730</v>
      </c>
      <c r="G20" s="60">
        <f t="shared" ref="G20:G21" si="10">G21</f>
        <v>730</v>
      </c>
      <c r="H20" s="60">
        <f t="shared" ref="H20:J21" si="11">H21</f>
        <v>729.98</v>
      </c>
      <c r="I20" s="60">
        <f t="shared" si="11"/>
        <v>729.98</v>
      </c>
      <c r="J20" s="60">
        <f t="shared" si="11"/>
        <v>729.98</v>
      </c>
    </row>
    <row r="21" spans="1:10" ht="15" customHeight="1" x14ac:dyDescent="0.25">
      <c r="A21" s="189" t="s">
        <v>125</v>
      </c>
      <c r="B21" s="190"/>
      <c r="C21" s="191"/>
      <c r="D21" s="110" t="s">
        <v>137</v>
      </c>
      <c r="E21" s="111">
        <f>E22</f>
        <v>729.98</v>
      </c>
      <c r="F21" s="111">
        <f t="shared" si="9"/>
        <v>730</v>
      </c>
      <c r="G21" s="111">
        <f t="shared" si="10"/>
        <v>730</v>
      </c>
      <c r="H21" s="111">
        <f t="shared" si="11"/>
        <v>729.98</v>
      </c>
      <c r="I21" s="111">
        <f t="shared" si="11"/>
        <v>729.98</v>
      </c>
      <c r="J21" s="111">
        <f t="shared" si="11"/>
        <v>729.98</v>
      </c>
    </row>
    <row r="22" spans="1:10" x14ac:dyDescent="0.25">
      <c r="A22" s="192">
        <v>3</v>
      </c>
      <c r="B22" s="193"/>
      <c r="C22" s="194"/>
      <c r="D22" s="55" t="s">
        <v>17</v>
      </c>
      <c r="E22" s="61">
        <f>E23+E24</f>
        <v>729.98</v>
      </c>
      <c r="F22" s="61">
        <f t="shared" ref="F22" si="12">F23+F24</f>
        <v>730</v>
      </c>
      <c r="G22" s="61">
        <f t="shared" ref="G22" si="13">G23+G24</f>
        <v>730</v>
      </c>
      <c r="H22" s="61">
        <f t="shared" ref="H22" si="14">H23+H24</f>
        <v>729.98</v>
      </c>
      <c r="I22" s="61">
        <f t="shared" ref="I22:J22" si="15">I23+I24</f>
        <v>729.98</v>
      </c>
      <c r="J22" s="61">
        <f t="shared" si="15"/>
        <v>729.98</v>
      </c>
    </row>
    <row r="23" spans="1:10" x14ac:dyDescent="0.25">
      <c r="A23" s="195">
        <v>31</v>
      </c>
      <c r="B23" s="196"/>
      <c r="C23" s="197"/>
      <c r="D23" s="55" t="s">
        <v>18</v>
      </c>
      <c r="E23" s="61">
        <v>729.98</v>
      </c>
      <c r="F23" s="59">
        <v>730</v>
      </c>
      <c r="G23" s="59">
        <v>730</v>
      </c>
      <c r="H23" s="59">
        <v>729.98</v>
      </c>
      <c r="I23" s="59">
        <v>729.98</v>
      </c>
      <c r="J23" s="105">
        <v>729.98</v>
      </c>
    </row>
    <row r="24" spans="1:10" x14ac:dyDescent="0.25">
      <c r="A24" s="195">
        <v>32</v>
      </c>
      <c r="B24" s="196"/>
      <c r="C24" s="197"/>
      <c r="D24" s="55" t="s">
        <v>30</v>
      </c>
      <c r="E24" s="61">
        <v>0</v>
      </c>
      <c r="F24" s="59">
        <v>0</v>
      </c>
      <c r="G24" s="59">
        <v>0</v>
      </c>
      <c r="H24" s="59">
        <v>0</v>
      </c>
      <c r="I24" s="59">
        <v>0</v>
      </c>
      <c r="J24" s="105">
        <v>0</v>
      </c>
    </row>
    <row r="25" spans="1:10" ht="25.5" x14ac:dyDescent="0.25">
      <c r="A25" s="186" t="s">
        <v>128</v>
      </c>
      <c r="B25" s="187"/>
      <c r="C25" s="188"/>
      <c r="D25" s="56" t="s">
        <v>129</v>
      </c>
      <c r="E25" s="60">
        <f>E26</f>
        <v>18949</v>
      </c>
      <c r="F25" s="60">
        <f t="shared" ref="F25:F26" si="16">F26</f>
        <v>21786.22</v>
      </c>
      <c r="G25" s="60">
        <f t="shared" ref="G25:G26" si="17">G26</f>
        <v>25243.759999999998</v>
      </c>
      <c r="H25" s="60">
        <f t="shared" ref="H25:J26" si="18">H26</f>
        <v>41285.839999999997</v>
      </c>
      <c r="I25" s="60">
        <f t="shared" si="18"/>
        <v>41285.839999999997</v>
      </c>
      <c r="J25" s="60">
        <f t="shared" si="18"/>
        <v>28900.080000000002</v>
      </c>
    </row>
    <row r="26" spans="1:10" x14ac:dyDescent="0.25">
      <c r="A26" s="189" t="s">
        <v>125</v>
      </c>
      <c r="B26" s="190"/>
      <c r="C26" s="191"/>
      <c r="D26" s="108" t="s">
        <v>13</v>
      </c>
      <c r="E26" s="111">
        <f>E27</f>
        <v>18949</v>
      </c>
      <c r="F26" s="111">
        <f t="shared" si="16"/>
        <v>21786.22</v>
      </c>
      <c r="G26" s="111">
        <f t="shared" si="17"/>
        <v>25243.759999999998</v>
      </c>
      <c r="H26" s="111">
        <f t="shared" si="18"/>
        <v>41285.839999999997</v>
      </c>
      <c r="I26" s="111">
        <f t="shared" si="18"/>
        <v>41285.839999999997</v>
      </c>
      <c r="J26" s="111">
        <f t="shared" si="18"/>
        <v>28900.080000000002</v>
      </c>
    </row>
    <row r="27" spans="1:10" x14ac:dyDescent="0.25">
      <c r="A27" s="192">
        <v>3</v>
      </c>
      <c r="B27" s="193"/>
      <c r="C27" s="194"/>
      <c r="D27" s="55" t="s">
        <v>17</v>
      </c>
      <c r="E27" s="61">
        <f>E28+E29</f>
        <v>18949</v>
      </c>
      <c r="F27" s="61">
        <f>F28+F29</f>
        <v>21786.22</v>
      </c>
      <c r="G27" s="61">
        <f t="shared" ref="G27" si="19">G28+G29</f>
        <v>25243.759999999998</v>
      </c>
      <c r="H27" s="61">
        <f t="shared" ref="H27" si="20">H28+H29</f>
        <v>41285.839999999997</v>
      </c>
      <c r="I27" s="61">
        <f t="shared" ref="I27:J27" si="21">I28+I29</f>
        <v>41285.839999999997</v>
      </c>
      <c r="J27" s="61">
        <f t="shared" si="21"/>
        <v>28900.080000000002</v>
      </c>
    </row>
    <row r="28" spans="1:10" x14ac:dyDescent="0.25">
      <c r="A28" s="195">
        <v>31</v>
      </c>
      <c r="B28" s="196"/>
      <c r="C28" s="197"/>
      <c r="D28" s="55" t="s">
        <v>18</v>
      </c>
      <c r="E28" s="61">
        <v>17823</v>
      </c>
      <c r="F28" s="59">
        <v>13909.52</v>
      </c>
      <c r="G28" s="59">
        <v>17903.759999999998</v>
      </c>
      <c r="H28" s="59">
        <v>36945.839999999997</v>
      </c>
      <c r="I28" s="59">
        <v>36945.839999999997</v>
      </c>
      <c r="J28" s="105">
        <v>25862.080000000002</v>
      </c>
    </row>
    <row r="29" spans="1:10" x14ac:dyDescent="0.25">
      <c r="A29" s="195">
        <v>32</v>
      </c>
      <c r="B29" s="196"/>
      <c r="C29" s="197"/>
      <c r="D29" s="55" t="s">
        <v>30</v>
      </c>
      <c r="E29" s="61">
        <v>1126</v>
      </c>
      <c r="F29" s="59">
        <v>7876.7</v>
      </c>
      <c r="G29" s="59">
        <v>7340</v>
      </c>
      <c r="H29" s="59">
        <v>4340</v>
      </c>
      <c r="I29" s="59">
        <v>4340</v>
      </c>
      <c r="J29" s="105">
        <v>3038</v>
      </c>
    </row>
    <row r="30" spans="1:10" ht="24.75" customHeight="1" x14ac:dyDescent="0.25">
      <c r="A30" s="186" t="s">
        <v>190</v>
      </c>
      <c r="B30" s="187"/>
      <c r="C30" s="188"/>
      <c r="D30" s="121" t="s">
        <v>189</v>
      </c>
      <c r="E30" s="60">
        <f>E31</f>
        <v>93006</v>
      </c>
      <c r="F30" s="60">
        <f t="shared" ref="F30:J30" si="22">F31</f>
        <v>91092.010000000009</v>
      </c>
      <c r="G30" s="60">
        <f t="shared" si="22"/>
        <v>91092.010000000009</v>
      </c>
      <c r="H30" s="60">
        <f t="shared" si="22"/>
        <v>96903.26999999999</v>
      </c>
      <c r="I30" s="60">
        <f t="shared" si="22"/>
        <v>96903.26999999999</v>
      </c>
      <c r="J30" s="60">
        <f t="shared" si="22"/>
        <v>96903.26999999999</v>
      </c>
    </row>
    <row r="31" spans="1:10" x14ac:dyDescent="0.25">
      <c r="A31" s="189" t="s">
        <v>143</v>
      </c>
      <c r="B31" s="190"/>
      <c r="C31" s="191"/>
      <c r="D31" s="122" t="s">
        <v>144</v>
      </c>
      <c r="E31" s="111">
        <f>E32+E33</f>
        <v>93006</v>
      </c>
      <c r="F31" s="111">
        <f t="shared" ref="F31:J31" si="23">F32+F33</f>
        <v>91092.010000000009</v>
      </c>
      <c r="G31" s="111">
        <f t="shared" si="23"/>
        <v>91092.010000000009</v>
      </c>
      <c r="H31" s="111">
        <f t="shared" si="23"/>
        <v>96903.26999999999</v>
      </c>
      <c r="I31" s="111">
        <f t="shared" si="23"/>
        <v>96903.26999999999</v>
      </c>
      <c r="J31" s="111">
        <f t="shared" si="23"/>
        <v>96903.26999999999</v>
      </c>
    </row>
    <row r="32" spans="1:10" x14ac:dyDescent="0.25">
      <c r="A32" s="195">
        <v>37</v>
      </c>
      <c r="B32" s="196"/>
      <c r="C32" s="197"/>
      <c r="D32" s="123" t="s">
        <v>153</v>
      </c>
      <c r="E32" s="61">
        <v>53424</v>
      </c>
      <c r="F32" s="59">
        <v>53424.08</v>
      </c>
      <c r="G32" s="59">
        <v>53424.08</v>
      </c>
      <c r="H32" s="59">
        <v>40012.39</v>
      </c>
      <c r="I32" s="59">
        <v>40012.39</v>
      </c>
      <c r="J32" s="105">
        <v>40012.39</v>
      </c>
    </row>
    <row r="33" spans="1:10" x14ac:dyDescent="0.25">
      <c r="A33" s="195">
        <v>42</v>
      </c>
      <c r="B33" s="196"/>
      <c r="C33" s="197"/>
      <c r="D33" s="123" t="s">
        <v>154</v>
      </c>
      <c r="E33" s="61">
        <v>39582</v>
      </c>
      <c r="F33" s="59">
        <v>37667.93</v>
      </c>
      <c r="G33" s="59">
        <v>37667.93</v>
      </c>
      <c r="H33" s="59">
        <v>56890.879999999997</v>
      </c>
      <c r="I33" s="59">
        <v>56890.879999999997</v>
      </c>
      <c r="J33" s="105">
        <v>56890.879999999997</v>
      </c>
    </row>
    <row r="34" spans="1:10" ht="28.5" customHeight="1" x14ac:dyDescent="0.25">
      <c r="A34" s="212" t="s">
        <v>198</v>
      </c>
      <c r="B34" s="213"/>
      <c r="C34" s="214"/>
      <c r="D34" s="133" t="s">
        <v>199</v>
      </c>
      <c r="E34" s="60">
        <f>E35</f>
        <v>0</v>
      </c>
      <c r="F34" s="142">
        <f>F35</f>
        <v>0</v>
      </c>
      <c r="G34" s="142"/>
      <c r="H34" s="142"/>
      <c r="I34" s="142"/>
      <c r="J34" s="142"/>
    </row>
    <row r="35" spans="1:10" ht="13.5" customHeight="1" x14ac:dyDescent="0.25">
      <c r="A35" s="209" t="s">
        <v>125</v>
      </c>
      <c r="B35" s="210"/>
      <c r="C35" s="211"/>
      <c r="D35" s="139" t="s">
        <v>13</v>
      </c>
      <c r="E35" s="140">
        <f>E36</f>
        <v>0</v>
      </c>
      <c r="F35" s="141">
        <v>0</v>
      </c>
      <c r="G35" s="141">
        <f>G36</f>
        <v>0</v>
      </c>
      <c r="H35" s="141">
        <f>H36</f>
        <v>0</v>
      </c>
      <c r="I35" s="141">
        <f>I36</f>
        <v>0</v>
      </c>
      <c r="J35" s="141">
        <f>J36</f>
        <v>0</v>
      </c>
    </row>
    <row r="36" spans="1:10" ht="23.25" customHeight="1" x14ac:dyDescent="0.25">
      <c r="A36" s="129">
        <v>45</v>
      </c>
      <c r="B36" s="130"/>
      <c r="C36" s="131"/>
      <c r="D36" s="143" t="s">
        <v>200</v>
      </c>
      <c r="E36" s="61">
        <v>0</v>
      </c>
      <c r="F36" s="105">
        <v>0</v>
      </c>
      <c r="G36" s="105">
        <v>0</v>
      </c>
      <c r="H36" s="105">
        <v>0</v>
      </c>
      <c r="I36" s="105">
        <v>0</v>
      </c>
      <c r="J36" s="105">
        <v>0</v>
      </c>
    </row>
    <row r="37" spans="1:10" ht="25.5" x14ac:dyDescent="0.25">
      <c r="A37" s="186" t="s">
        <v>130</v>
      </c>
      <c r="B37" s="187"/>
      <c r="C37" s="188"/>
      <c r="D37" s="56" t="s">
        <v>131</v>
      </c>
      <c r="E37" s="60">
        <f t="shared" ref="E37:J37" si="24">E38</f>
        <v>131123</v>
      </c>
      <c r="F37" s="60">
        <f t="shared" si="24"/>
        <v>139219.07999999999</v>
      </c>
      <c r="G37" s="60">
        <f t="shared" si="24"/>
        <v>143113.32</v>
      </c>
      <c r="H37" s="60">
        <f t="shared" si="24"/>
        <v>135795.66</v>
      </c>
      <c r="I37" s="60">
        <f t="shared" si="24"/>
        <v>135795.66</v>
      </c>
      <c r="J37" s="60">
        <f t="shared" si="24"/>
        <v>135795.66</v>
      </c>
    </row>
    <row r="38" spans="1:10" ht="15" customHeight="1" x14ac:dyDescent="0.25">
      <c r="A38" s="189" t="s">
        <v>143</v>
      </c>
      <c r="B38" s="190"/>
      <c r="C38" s="191"/>
      <c r="D38" s="108" t="s">
        <v>144</v>
      </c>
      <c r="E38" s="109">
        <f>E39</f>
        <v>131123</v>
      </c>
      <c r="F38" s="109">
        <f t="shared" ref="F38:I38" si="25">F39</f>
        <v>139219.07999999999</v>
      </c>
      <c r="G38" s="109">
        <f t="shared" si="25"/>
        <v>143113.32</v>
      </c>
      <c r="H38" s="109">
        <f t="shared" si="25"/>
        <v>135795.66</v>
      </c>
      <c r="I38" s="109">
        <f t="shared" si="25"/>
        <v>135795.66</v>
      </c>
      <c r="J38" s="109">
        <v>135795.66</v>
      </c>
    </row>
    <row r="39" spans="1:10" x14ac:dyDescent="0.25">
      <c r="A39" s="195">
        <v>32</v>
      </c>
      <c r="B39" s="196"/>
      <c r="C39" s="197"/>
      <c r="D39" s="55" t="s">
        <v>30</v>
      </c>
      <c r="E39" s="61">
        <v>131123</v>
      </c>
      <c r="F39" s="59">
        <v>139219.07999999999</v>
      </c>
      <c r="G39" s="59">
        <v>143113.32</v>
      </c>
      <c r="H39" s="59">
        <v>135795.66</v>
      </c>
      <c r="I39" s="59">
        <v>135795.66</v>
      </c>
      <c r="J39" s="105">
        <v>135795.66</v>
      </c>
    </row>
    <row r="40" spans="1:10" ht="25.5" customHeight="1" x14ac:dyDescent="0.25">
      <c r="A40" s="186" t="s">
        <v>132</v>
      </c>
      <c r="B40" s="187"/>
      <c r="C40" s="188"/>
      <c r="D40" s="56" t="s">
        <v>134</v>
      </c>
      <c r="E40" s="60">
        <f>E41+E45+E49</f>
        <v>33462</v>
      </c>
      <c r="F40" s="60">
        <f t="shared" ref="F40:J40" si="26">F41+F45+F49</f>
        <v>98836.790000000008</v>
      </c>
      <c r="G40" s="60">
        <f t="shared" si="26"/>
        <v>76301.97</v>
      </c>
      <c r="H40" s="60">
        <f t="shared" si="26"/>
        <v>0</v>
      </c>
      <c r="I40" s="60">
        <f t="shared" si="26"/>
        <v>0</v>
      </c>
      <c r="J40" s="60">
        <f t="shared" si="26"/>
        <v>0</v>
      </c>
    </row>
    <row r="41" spans="1:10" x14ac:dyDescent="0.25">
      <c r="A41" s="189" t="s">
        <v>125</v>
      </c>
      <c r="B41" s="190"/>
      <c r="C41" s="191"/>
      <c r="D41" s="108" t="s">
        <v>13</v>
      </c>
      <c r="E41" s="111">
        <f>E42</f>
        <v>13764</v>
      </c>
      <c r="F41" s="111">
        <f t="shared" ref="F41" si="27">F42</f>
        <v>40799.83</v>
      </c>
      <c r="G41" s="111">
        <f t="shared" ref="G41" si="28">G42</f>
        <v>31497.45</v>
      </c>
      <c r="H41" s="111">
        <f t="shared" ref="H41:J41" si="29">H42</f>
        <v>0</v>
      </c>
      <c r="I41" s="111">
        <f t="shared" si="29"/>
        <v>0</v>
      </c>
      <c r="J41" s="111">
        <f t="shared" si="29"/>
        <v>0</v>
      </c>
    </row>
    <row r="42" spans="1:10" x14ac:dyDescent="0.25">
      <c r="A42" s="192">
        <v>3</v>
      </c>
      <c r="B42" s="193"/>
      <c r="C42" s="194"/>
      <c r="D42" s="55" t="s">
        <v>17</v>
      </c>
      <c r="E42" s="61">
        <f>E43+E44</f>
        <v>13764</v>
      </c>
      <c r="F42" s="61">
        <f t="shared" ref="F42" si="30">F43+F44</f>
        <v>40799.83</v>
      </c>
      <c r="G42" s="61">
        <f t="shared" ref="G42" si="31">G43+G44</f>
        <v>31497.45</v>
      </c>
      <c r="H42" s="61">
        <f t="shared" ref="H42" si="32">H43+H44</f>
        <v>0</v>
      </c>
      <c r="I42" s="61">
        <f t="shared" ref="I42" si="33">I43+I44</f>
        <v>0</v>
      </c>
      <c r="J42" s="61"/>
    </row>
    <row r="43" spans="1:10" x14ac:dyDescent="0.25">
      <c r="A43" s="195">
        <v>31</v>
      </c>
      <c r="B43" s="196"/>
      <c r="C43" s="197"/>
      <c r="D43" s="55" t="s">
        <v>18</v>
      </c>
      <c r="E43" s="61">
        <v>13764</v>
      </c>
      <c r="F43" s="59">
        <v>40799.83</v>
      </c>
      <c r="G43" s="59">
        <v>31497.45</v>
      </c>
      <c r="H43" s="59">
        <v>0</v>
      </c>
      <c r="I43" s="59">
        <v>0</v>
      </c>
      <c r="J43" s="105">
        <v>0</v>
      </c>
    </row>
    <row r="44" spans="1:10" x14ac:dyDescent="0.25">
      <c r="A44" s="195">
        <v>32</v>
      </c>
      <c r="B44" s="196"/>
      <c r="C44" s="197"/>
      <c r="D44" s="55" t="s">
        <v>30</v>
      </c>
      <c r="E44" s="61">
        <v>0</v>
      </c>
      <c r="F44" s="59">
        <v>0</v>
      </c>
      <c r="G44" s="59">
        <v>0</v>
      </c>
      <c r="H44" s="59">
        <v>0</v>
      </c>
      <c r="I44" s="59">
        <v>0</v>
      </c>
      <c r="J44" s="105">
        <v>0</v>
      </c>
    </row>
    <row r="45" spans="1:10" x14ac:dyDescent="0.25">
      <c r="A45" s="189" t="s">
        <v>138</v>
      </c>
      <c r="B45" s="190"/>
      <c r="C45" s="191"/>
      <c r="D45" s="108" t="s">
        <v>139</v>
      </c>
      <c r="E45" s="111">
        <f>E46</f>
        <v>19698</v>
      </c>
      <c r="F45" s="111">
        <f t="shared" ref="F45" si="34">F46</f>
        <v>58036.959999999999</v>
      </c>
      <c r="G45" s="111">
        <f t="shared" ref="G45" si="35">G46</f>
        <v>44804.52</v>
      </c>
      <c r="H45" s="111">
        <f t="shared" ref="H45:J45" si="36">H46</f>
        <v>0</v>
      </c>
      <c r="I45" s="111">
        <f t="shared" si="36"/>
        <v>0</v>
      </c>
      <c r="J45" s="111">
        <f t="shared" si="36"/>
        <v>0</v>
      </c>
    </row>
    <row r="46" spans="1:10" x14ac:dyDescent="0.25">
      <c r="A46" s="192">
        <v>3</v>
      </c>
      <c r="B46" s="193"/>
      <c r="C46" s="194"/>
      <c r="D46" s="55" t="s">
        <v>17</v>
      </c>
      <c r="E46" s="61">
        <f>E47+E48</f>
        <v>19698</v>
      </c>
      <c r="F46" s="61">
        <f t="shared" ref="F46" si="37">F47+F48</f>
        <v>58036.959999999999</v>
      </c>
      <c r="G46" s="61">
        <f t="shared" ref="G46" si="38">G47+G48</f>
        <v>44804.52</v>
      </c>
      <c r="H46" s="61">
        <f t="shared" ref="H46" si="39">H47+H48</f>
        <v>0</v>
      </c>
      <c r="I46" s="61">
        <f t="shared" ref="I46:J46" si="40">I47+I48</f>
        <v>0</v>
      </c>
      <c r="J46" s="61">
        <f t="shared" si="40"/>
        <v>0</v>
      </c>
    </row>
    <row r="47" spans="1:10" x14ac:dyDescent="0.25">
      <c r="A47" s="195">
        <v>31</v>
      </c>
      <c r="B47" s="196"/>
      <c r="C47" s="197"/>
      <c r="D47" s="55" t="s">
        <v>18</v>
      </c>
      <c r="E47" s="61">
        <v>19698</v>
      </c>
      <c r="F47" s="59">
        <v>58036.959999999999</v>
      </c>
      <c r="G47" s="59">
        <v>44804.52</v>
      </c>
      <c r="H47" s="59">
        <v>0</v>
      </c>
      <c r="I47" s="59">
        <v>0</v>
      </c>
      <c r="J47" s="105">
        <v>0</v>
      </c>
    </row>
    <row r="48" spans="1:10" x14ac:dyDescent="0.25">
      <c r="A48" s="195">
        <v>32</v>
      </c>
      <c r="B48" s="196"/>
      <c r="C48" s="197"/>
      <c r="D48" s="55" t="s">
        <v>30</v>
      </c>
      <c r="E48" s="61">
        <v>0</v>
      </c>
      <c r="F48" s="59">
        <v>0</v>
      </c>
      <c r="G48" s="59">
        <v>0</v>
      </c>
      <c r="H48" s="59">
        <v>0</v>
      </c>
      <c r="I48" s="59">
        <v>0</v>
      </c>
      <c r="J48" s="105">
        <v>0</v>
      </c>
    </row>
    <row r="49" spans="1:10" x14ac:dyDescent="0.25">
      <c r="A49" s="215" t="s">
        <v>187</v>
      </c>
      <c r="B49" s="216"/>
      <c r="C49" s="217"/>
      <c r="D49" s="112" t="s">
        <v>182</v>
      </c>
      <c r="E49" s="109">
        <f>E50</f>
        <v>0</v>
      </c>
      <c r="F49" s="109">
        <f t="shared" ref="F49:J49" si="41">F50</f>
        <v>0</v>
      </c>
      <c r="G49" s="109">
        <v>0</v>
      </c>
      <c r="H49" s="109">
        <f t="shared" si="41"/>
        <v>0</v>
      </c>
      <c r="I49" s="109">
        <f t="shared" si="41"/>
        <v>0</v>
      </c>
      <c r="J49" s="109">
        <f t="shared" si="41"/>
        <v>0</v>
      </c>
    </row>
    <row r="50" spans="1:10" x14ac:dyDescent="0.25">
      <c r="A50" s="100">
        <v>31</v>
      </c>
      <c r="B50" s="101"/>
      <c r="C50" s="102"/>
      <c r="D50" s="99" t="s">
        <v>18</v>
      </c>
      <c r="E50" s="61">
        <v>0</v>
      </c>
      <c r="F50" s="105">
        <v>0</v>
      </c>
      <c r="G50" s="105">
        <v>0</v>
      </c>
      <c r="H50" s="105">
        <v>0</v>
      </c>
      <c r="I50" s="105">
        <v>0</v>
      </c>
      <c r="J50" s="105">
        <v>0</v>
      </c>
    </row>
    <row r="51" spans="1:10" ht="25.5" customHeight="1" x14ac:dyDescent="0.25">
      <c r="A51" s="186" t="s">
        <v>133</v>
      </c>
      <c r="B51" s="187"/>
      <c r="C51" s="188"/>
      <c r="D51" s="56" t="s">
        <v>135</v>
      </c>
      <c r="E51" s="60">
        <f>E52+E59+E56</f>
        <v>0</v>
      </c>
      <c r="F51" s="60">
        <f t="shared" ref="F51:J51" si="42">F52+F59+F56</f>
        <v>42358.509999999995</v>
      </c>
      <c r="G51" s="60">
        <f t="shared" si="42"/>
        <v>38159.42</v>
      </c>
      <c r="H51" s="60">
        <f t="shared" si="42"/>
        <v>186029.96</v>
      </c>
      <c r="I51" s="60">
        <f t="shared" si="42"/>
        <v>186029.96</v>
      </c>
      <c r="J51" s="60">
        <f t="shared" si="42"/>
        <v>130220.98</v>
      </c>
    </row>
    <row r="52" spans="1:10" ht="15" customHeight="1" x14ac:dyDescent="0.25">
      <c r="A52" s="189" t="s">
        <v>125</v>
      </c>
      <c r="B52" s="190"/>
      <c r="C52" s="191"/>
      <c r="D52" s="108" t="s">
        <v>13</v>
      </c>
      <c r="E52" s="111">
        <f>E53</f>
        <v>0</v>
      </c>
      <c r="F52" s="111">
        <f t="shared" ref="F52" si="43">F53</f>
        <v>17485.59</v>
      </c>
      <c r="G52" s="111">
        <f t="shared" ref="G52" si="44">G53</f>
        <v>19079.71</v>
      </c>
      <c r="H52" s="111">
        <f t="shared" ref="H52:J52" si="45">H53</f>
        <v>85666.8</v>
      </c>
      <c r="I52" s="111">
        <f t="shared" si="45"/>
        <v>85666.8</v>
      </c>
      <c r="J52" s="111">
        <f t="shared" si="45"/>
        <v>59966.759999999995</v>
      </c>
    </row>
    <row r="53" spans="1:10" x14ac:dyDescent="0.25">
      <c r="A53" s="192">
        <v>3</v>
      </c>
      <c r="B53" s="193"/>
      <c r="C53" s="194"/>
      <c r="D53" s="55" t="s">
        <v>17</v>
      </c>
      <c r="E53" s="61">
        <f>E54+E55</f>
        <v>0</v>
      </c>
      <c r="F53" s="61">
        <f t="shared" ref="F53" si="46">F54+F55</f>
        <v>17485.59</v>
      </c>
      <c r="G53" s="61">
        <f t="shared" ref="G53" si="47">G54+G55</f>
        <v>19079.71</v>
      </c>
      <c r="H53" s="61">
        <f t="shared" ref="H53" si="48">H54+H55</f>
        <v>85666.8</v>
      </c>
      <c r="I53" s="61">
        <f t="shared" ref="I53:J53" si="49">I54+I55</f>
        <v>85666.8</v>
      </c>
      <c r="J53" s="61">
        <f t="shared" si="49"/>
        <v>59966.759999999995</v>
      </c>
    </row>
    <row r="54" spans="1:10" x14ac:dyDescent="0.25">
      <c r="A54" s="195">
        <v>31</v>
      </c>
      <c r="B54" s="196"/>
      <c r="C54" s="197"/>
      <c r="D54" s="55" t="s">
        <v>18</v>
      </c>
      <c r="E54" s="61">
        <v>0</v>
      </c>
      <c r="F54" s="59">
        <v>17485.59</v>
      </c>
      <c r="G54" s="59">
        <v>19079.71</v>
      </c>
      <c r="H54" s="59">
        <v>83962.59</v>
      </c>
      <c r="I54" s="59">
        <v>83962.59</v>
      </c>
      <c r="J54" s="105">
        <v>58773.81</v>
      </c>
    </row>
    <row r="55" spans="1:10" x14ac:dyDescent="0.25">
      <c r="A55" s="195">
        <v>32</v>
      </c>
      <c r="B55" s="196"/>
      <c r="C55" s="197"/>
      <c r="D55" s="55" t="s">
        <v>30</v>
      </c>
      <c r="E55" s="61">
        <v>0</v>
      </c>
      <c r="F55" s="59">
        <v>0</v>
      </c>
      <c r="G55" s="59">
        <v>0</v>
      </c>
      <c r="H55" s="59">
        <v>1704.21</v>
      </c>
      <c r="I55" s="59">
        <v>1704.21</v>
      </c>
      <c r="J55" s="105">
        <v>1192.95</v>
      </c>
    </row>
    <row r="56" spans="1:10" x14ac:dyDescent="0.25">
      <c r="A56" s="215" t="s">
        <v>163</v>
      </c>
      <c r="B56" s="216"/>
      <c r="C56" s="217"/>
      <c r="D56" s="112" t="s">
        <v>166</v>
      </c>
      <c r="E56" s="109">
        <f>E57+E58</f>
        <v>0</v>
      </c>
      <c r="F56" s="109">
        <f t="shared" ref="F56:J56" si="50">F57+F58</f>
        <v>0</v>
      </c>
      <c r="G56" s="109">
        <f t="shared" si="50"/>
        <v>2861.96</v>
      </c>
      <c r="H56" s="109">
        <f t="shared" si="50"/>
        <v>15054.46</v>
      </c>
      <c r="I56" s="109">
        <f t="shared" si="50"/>
        <v>15054.46</v>
      </c>
      <c r="J56" s="109">
        <f t="shared" si="50"/>
        <v>10538.13</v>
      </c>
    </row>
    <row r="57" spans="1:10" x14ac:dyDescent="0.25">
      <c r="A57" s="100">
        <v>31</v>
      </c>
      <c r="B57" s="101"/>
      <c r="C57" s="102"/>
      <c r="D57" s="99" t="s">
        <v>183</v>
      </c>
      <c r="E57" s="61">
        <v>0</v>
      </c>
      <c r="F57" s="105">
        <v>0</v>
      </c>
      <c r="G57" s="105">
        <v>2861.96</v>
      </c>
      <c r="H57" s="105">
        <v>14754.98</v>
      </c>
      <c r="I57" s="105">
        <v>14754.98</v>
      </c>
      <c r="J57" s="105">
        <v>10328.49</v>
      </c>
    </row>
    <row r="58" spans="1:10" x14ac:dyDescent="0.25">
      <c r="A58" s="126">
        <v>32</v>
      </c>
      <c r="B58" s="127"/>
      <c r="C58" s="128"/>
      <c r="D58" s="125" t="s">
        <v>30</v>
      </c>
      <c r="E58" s="61">
        <v>0</v>
      </c>
      <c r="F58" s="105">
        <v>0</v>
      </c>
      <c r="G58" s="105">
        <v>0</v>
      </c>
      <c r="H58" s="105">
        <v>299.48</v>
      </c>
      <c r="I58" s="105">
        <v>299.48</v>
      </c>
      <c r="J58" s="105">
        <v>209.64</v>
      </c>
    </row>
    <row r="59" spans="1:10" x14ac:dyDescent="0.25">
      <c r="A59" s="189" t="s">
        <v>138</v>
      </c>
      <c r="B59" s="190"/>
      <c r="C59" s="191"/>
      <c r="D59" s="108" t="s">
        <v>139</v>
      </c>
      <c r="E59" s="111">
        <f>E60</f>
        <v>0</v>
      </c>
      <c r="F59" s="111">
        <f t="shared" ref="F59" si="51">F60</f>
        <v>24872.92</v>
      </c>
      <c r="G59" s="111">
        <f t="shared" ref="G59" si="52">G60</f>
        <v>16217.75</v>
      </c>
      <c r="H59" s="111">
        <f t="shared" ref="H59:J59" si="53">H60</f>
        <v>85308.7</v>
      </c>
      <c r="I59" s="111">
        <f t="shared" si="53"/>
        <v>85308.7</v>
      </c>
      <c r="J59" s="111">
        <f t="shared" si="53"/>
        <v>59716.09</v>
      </c>
    </row>
    <row r="60" spans="1:10" x14ac:dyDescent="0.25">
      <c r="A60" s="192">
        <v>3</v>
      </c>
      <c r="B60" s="193"/>
      <c r="C60" s="194"/>
      <c r="D60" s="55" t="s">
        <v>17</v>
      </c>
      <c r="E60" s="61">
        <f>E61+E62</f>
        <v>0</v>
      </c>
      <c r="F60" s="61">
        <f t="shared" ref="F60" si="54">F61+F62</f>
        <v>24872.92</v>
      </c>
      <c r="G60" s="61">
        <f t="shared" ref="G60" si="55">G61+G62</f>
        <v>16217.75</v>
      </c>
      <c r="H60" s="61">
        <f t="shared" ref="H60" si="56">H61+H62</f>
        <v>85308.7</v>
      </c>
      <c r="I60" s="61">
        <f t="shared" ref="I60:J60" si="57">I61+I62</f>
        <v>85308.7</v>
      </c>
      <c r="J60" s="61">
        <f t="shared" si="57"/>
        <v>59716.09</v>
      </c>
    </row>
    <row r="61" spans="1:10" x14ac:dyDescent="0.25">
      <c r="A61" s="195">
        <v>31</v>
      </c>
      <c r="B61" s="196"/>
      <c r="C61" s="197"/>
      <c r="D61" s="55" t="s">
        <v>18</v>
      </c>
      <c r="E61" s="61">
        <v>0</v>
      </c>
      <c r="F61" s="59">
        <v>24872.92</v>
      </c>
      <c r="G61" s="59">
        <v>16217.75</v>
      </c>
      <c r="H61" s="59">
        <v>83611.62</v>
      </c>
      <c r="I61" s="59">
        <v>83611.62</v>
      </c>
      <c r="J61" s="105">
        <v>58528.13</v>
      </c>
    </row>
    <row r="62" spans="1:10" x14ac:dyDescent="0.25">
      <c r="A62" s="195">
        <v>32</v>
      </c>
      <c r="B62" s="196"/>
      <c r="C62" s="197"/>
      <c r="D62" s="55" t="s">
        <v>30</v>
      </c>
      <c r="E62" s="61">
        <v>0</v>
      </c>
      <c r="F62" s="59">
        <v>0</v>
      </c>
      <c r="G62" s="59">
        <v>0</v>
      </c>
      <c r="H62" s="59">
        <v>1697.08</v>
      </c>
      <c r="I62" s="59">
        <v>1697.08</v>
      </c>
      <c r="J62" s="105">
        <v>1187.96</v>
      </c>
    </row>
    <row r="63" spans="1:10" ht="25.5" customHeight="1" x14ac:dyDescent="0.25">
      <c r="A63" s="186" t="s">
        <v>177</v>
      </c>
      <c r="B63" s="187"/>
      <c r="C63" s="188"/>
      <c r="D63" s="56" t="s">
        <v>147</v>
      </c>
      <c r="E63" s="60">
        <f>E64+E68</f>
        <v>53654</v>
      </c>
      <c r="F63" s="60">
        <f t="shared" ref="F63" si="58">F64+F68</f>
        <v>0</v>
      </c>
      <c r="G63" s="60">
        <f t="shared" ref="G63" si="59">G64+G68</f>
        <v>0</v>
      </c>
      <c r="H63" s="60">
        <f t="shared" ref="H63" si="60">H64+H68</f>
        <v>0</v>
      </c>
      <c r="I63" s="60">
        <f t="shared" ref="I63:J63" si="61">I64+I68</f>
        <v>0</v>
      </c>
      <c r="J63" s="60">
        <f t="shared" si="61"/>
        <v>0</v>
      </c>
    </row>
    <row r="64" spans="1:10" x14ac:dyDescent="0.25">
      <c r="A64" s="189" t="s">
        <v>125</v>
      </c>
      <c r="B64" s="190"/>
      <c r="C64" s="191"/>
      <c r="D64" s="108" t="s">
        <v>13</v>
      </c>
      <c r="E64" s="111">
        <f>E65</f>
        <v>15511</v>
      </c>
      <c r="F64" s="111">
        <f t="shared" ref="F64" si="62">F65</f>
        <v>0</v>
      </c>
      <c r="G64" s="111">
        <f t="shared" ref="G64" si="63">G65</f>
        <v>0</v>
      </c>
      <c r="H64" s="111">
        <f t="shared" ref="H64:J64" si="64">H65</f>
        <v>0</v>
      </c>
      <c r="I64" s="111">
        <f t="shared" si="64"/>
        <v>0</v>
      </c>
      <c r="J64" s="111">
        <f t="shared" si="64"/>
        <v>0</v>
      </c>
    </row>
    <row r="65" spans="1:10" x14ac:dyDescent="0.25">
      <c r="A65" s="192">
        <v>3</v>
      </c>
      <c r="B65" s="193"/>
      <c r="C65" s="194"/>
      <c r="D65" s="55" t="s">
        <v>17</v>
      </c>
      <c r="E65" s="61">
        <f>E66+E67</f>
        <v>15511</v>
      </c>
      <c r="F65" s="61">
        <f t="shared" ref="F65" si="65">F66+F67</f>
        <v>0</v>
      </c>
      <c r="G65" s="61">
        <f t="shared" ref="G65" si="66">G66+G67</f>
        <v>0</v>
      </c>
      <c r="H65" s="61">
        <f t="shared" ref="H65" si="67">H66+H67</f>
        <v>0</v>
      </c>
      <c r="I65" s="61">
        <f t="shared" ref="I65:J65" si="68">I66+I67</f>
        <v>0</v>
      </c>
      <c r="J65" s="61">
        <f t="shared" si="68"/>
        <v>0</v>
      </c>
    </row>
    <row r="66" spans="1:10" x14ac:dyDescent="0.25">
      <c r="A66" s="195">
        <v>31</v>
      </c>
      <c r="B66" s="196"/>
      <c r="C66" s="197"/>
      <c r="D66" s="55" t="s">
        <v>18</v>
      </c>
      <c r="E66" s="61">
        <v>14676</v>
      </c>
      <c r="F66" s="59">
        <v>0</v>
      </c>
      <c r="G66" s="59">
        <v>0</v>
      </c>
      <c r="H66" s="59">
        <v>0</v>
      </c>
      <c r="I66" s="59">
        <v>0</v>
      </c>
      <c r="J66" s="105">
        <v>0</v>
      </c>
    </row>
    <row r="67" spans="1:10" x14ac:dyDescent="0.25">
      <c r="A67" s="195">
        <v>32</v>
      </c>
      <c r="B67" s="196"/>
      <c r="C67" s="197"/>
      <c r="D67" s="55" t="s">
        <v>30</v>
      </c>
      <c r="E67" s="61">
        <v>835</v>
      </c>
      <c r="F67" s="59">
        <v>0</v>
      </c>
      <c r="G67" s="59">
        <v>0</v>
      </c>
      <c r="H67" s="59">
        <v>0</v>
      </c>
      <c r="I67" s="59">
        <v>0</v>
      </c>
      <c r="J67" s="105">
        <v>0</v>
      </c>
    </row>
    <row r="68" spans="1:10" x14ac:dyDescent="0.25">
      <c r="A68" s="189" t="s">
        <v>138</v>
      </c>
      <c r="B68" s="190"/>
      <c r="C68" s="191"/>
      <c r="D68" s="108" t="s">
        <v>139</v>
      </c>
      <c r="E68" s="111">
        <f>E69</f>
        <v>38143</v>
      </c>
      <c r="F68" s="111">
        <f t="shared" ref="F68" si="69">F69</f>
        <v>0</v>
      </c>
      <c r="G68" s="111">
        <f t="shared" ref="G68:J68" si="70">G69</f>
        <v>0</v>
      </c>
      <c r="H68" s="111">
        <f t="shared" si="70"/>
        <v>0</v>
      </c>
      <c r="I68" s="111">
        <f t="shared" si="70"/>
        <v>0</v>
      </c>
      <c r="J68" s="111">
        <f t="shared" si="70"/>
        <v>0</v>
      </c>
    </row>
    <row r="69" spans="1:10" x14ac:dyDescent="0.25">
      <c r="A69" s="192">
        <v>3</v>
      </c>
      <c r="B69" s="193"/>
      <c r="C69" s="194"/>
      <c r="D69" s="55" t="s">
        <v>17</v>
      </c>
      <c r="E69" s="61">
        <f>E70+E71</f>
        <v>38143</v>
      </c>
      <c r="F69" s="61">
        <f t="shared" ref="F69" si="71">F70+F71</f>
        <v>0</v>
      </c>
      <c r="G69" s="61">
        <f t="shared" ref="G69" si="72">G70+G71</f>
        <v>0</v>
      </c>
      <c r="H69" s="61">
        <f t="shared" ref="H69" si="73">H70+H71</f>
        <v>0</v>
      </c>
      <c r="I69" s="61">
        <f t="shared" ref="I69:J69" si="74">I70+I71</f>
        <v>0</v>
      </c>
      <c r="J69" s="61">
        <f t="shared" si="74"/>
        <v>0</v>
      </c>
    </row>
    <row r="70" spans="1:10" x14ac:dyDescent="0.25">
      <c r="A70" s="195">
        <v>31</v>
      </c>
      <c r="B70" s="196"/>
      <c r="C70" s="197"/>
      <c r="D70" s="55" t="s">
        <v>18</v>
      </c>
      <c r="E70" s="61">
        <v>36089</v>
      </c>
      <c r="F70" s="59">
        <v>0</v>
      </c>
      <c r="G70" s="59">
        <v>0</v>
      </c>
      <c r="H70" s="59">
        <v>0</v>
      </c>
      <c r="I70" s="59">
        <v>0</v>
      </c>
      <c r="J70" s="105">
        <v>0</v>
      </c>
    </row>
    <row r="71" spans="1:10" x14ac:dyDescent="0.25">
      <c r="A71" s="195">
        <v>32</v>
      </c>
      <c r="B71" s="196"/>
      <c r="C71" s="197"/>
      <c r="D71" s="55" t="s">
        <v>30</v>
      </c>
      <c r="E71" s="61">
        <v>2054</v>
      </c>
      <c r="F71" s="59">
        <v>0</v>
      </c>
      <c r="G71" s="59">
        <v>0</v>
      </c>
      <c r="H71" s="59">
        <v>0</v>
      </c>
      <c r="I71" s="59">
        <v>0</v>
      </c>
      <c r="J71" s="105">
        <v>0</v>
      </c>
    </row>
    <row r="72" spans="1:10" ht="25.5" customHeight="1" x14ac:dyDescent="0.25">
      <c r="A72" s="186" t="s">
        <v>160</v>
      </c>
      <c r="B72" s="187"/>
      <c r="C72" s="188"/>
      <c r="D72" s="57" t="s">
        <v>161</v>
      </c>
      <c r="E72" s="60">
        <f>E73+E76</f>
        <v>1178</v>
      </c>
      <c r="F72" s="60">
        <f t="shared" ref="F72:J74" si="75">F73</f>
        <v>0</v>
      </c>
      <c r="G72" s="60">
        <f t="shared" ref="G72:G73" si="76">G73</f>
        <v>1278</v>
      </c>
      <c r="H72" s="60">
        <f t="shared" ref="H72:J73" si="77">H73</f>
        <v>1278</v>
      </c>
      <c r="I72" s="60">
        <f t="shared" si="77"/>
        <v>1278</v>
      </c>
      <c r="J72" s="60">
        <f t="shared" si="77"/>
        <v>1278</v>
      </c>
    </row>
    <row r="73" spans="1:10" ht="15" customHeight="1" x14ac:dyDescent="0.25">
      <c r="A73" s="189" t="s">
        <v>143</v>
      </c>
      <c r="B73" s="190"/>
      <c r="C73" s="191"/>
      <c r="D73" s="108" t="s">
        <v>144</v>
      </c>
      <c r="E73" s="111">
        <f>E74</f>
        <v>1177</v>
      </c>
      <c r="F73" s="111">
        <f t="shared" si="75"/>
        <v>0</v>
      </c>
      <c r="G73" s="111">
        <f t="shared" si="76"/>
        <v>1278</v>
      </c>
      <c r="H73" s="111">
        <f t="shared" si="77"/>
        <v>1278</v>
      </c>
      <c r="I73" s="111">
        <f t="shared" si="77"/>
        <v>1278</v>
      </c>
      <c r="J73" s="111">
        <f t="shared" si="77"/>
        <v>1278</v>
      </c>
    </row>
    <row r="74" spans="1:10" x14ac:dyDescent="0.25">
      <c r="A74" s="192">
        <v>3</v>
      </c>
      <c r="B74" s="193"/>
      <c r="C74" s="194"/>
      <c r="D74" s="58" t="s">
        <v>17</v>
      </c>
      <c r="E74" s="61">
        <f>E75</f>
        <v>1177</v>
      </c>
      <c r="F74" s="61">
        <f t="shared" si="75"/>
        <v>0</v>
      </c>
      <c r="G74" s="61">
        <f t="shared" si="75"/>
        <v>1278</v>
      </c>
      <c r="H74" s="61">
        <f t="shared" si="75"/>
        <v>1278</v>
      </c>
      <c r="I74" s="61">
        <f t="shared" si="75"/>
        <v>1278</v>
      </c>
      <c r="J74" s="61">
        <f t="shared" si="75"/>
        <v>1278</v>
      </c>
    </row>
    <row r="75" spans="1:10" x14ac:dyDescent="0.25">
      <c r="A75" s="195">
        <v>38</v>
      </c>
      <c r="B75" s="196"/>
      <c r="C75" s="197"/>
      <c r="D75" s="58" t="s">
        <v>58</v>
      </c>
      <c r="E75" s="61">
        <v>1177</v>
      </c>
      <c r="F75" s="59">
        <v>0</v>
      </c>
      <c r="G75" s="59">
        <v>1278</v>
      </c>
      <c r="H75" s="59">
        <v>1278</v>
      </c>
      <c r="I75" s="59">
        <v>1278</v>
      </c>
      <c r="J75" s="105">
        <v>1278</v>
      </c>
    </row>
    <row r="76" spans="1:10" x14ac:dyDescent="0.25">
      <c r="A76" s="209" t="s">
        <v>142</v>
      </c>
      <c r="B76" s="210"/>
      <c r="C76" s="211"/>
      <c r="D76" s="139" t="s">
        <v>47</v>
      </c>
      <c r="E76" s="140">
        <f>E77</f>
        <v>1</v>
      </c>
      <c r="F76" s="141">
        <v>0</v>
      </c>
      <c r="G76" s="141">
        <v>0</v>
      </c>
      <c r="H76" s="141">
        <v>0</v>
      </c>
      <c r="I76" s="141">
        <v>0</v>
      </c>
      <c r="J76" s="141">
        <v>0</v>
      </c>
    </row>
    <row r="77" spans="1:10" x14ac:dyDescent="0.25">
      <c r="A77" s="129">
        <v>38</v>
      </c>
      <c r="B77" s="130"/>
      <c r="C77" s="131"/>
      <c r="D77" s="132" t="s">
        <v>58</v>
      </c>
      <c r="E77" s="61">
        <v>1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</row>
    <row r="78" spans="1:10" ht="24.75" customHeight="1" x14ac:dyDescent="0.25">
      <c r="A78" s="186" t="s">
        <v>176</v>
      </c>
      <c r="B78" s="187"/>
      <c r="C78" s="188"/>
      <c r="D78" s="57" t="s">
        <v>162</v>
      </c>
      <c r="E78" s="60">
        <f>E79</f>
        <v>320</v>
      </c>
      <c r="F78" s="60">
        <f t="shared" ref="F78:F80" si="78">F79</f>
        <v>0</v>
      </c>
      <c r="G78" s="60">
        <f t="shared" ref="G78:G80" si="79">G79</f>
        <v>0</v>
      </c>
      <c r="H78" s="60">
        <f t="shared" ref="H78:J80" si="80">H79</f>
        <v>0</v>
      </c>
      <c r="I78" s="60">
        <f t="shared" si="80"/>
        <v>0</v>
      </c>
      <c r="J78" s="60">
        <f t="shared" si="80"/>
        <v>0</v>
      </c>
    </row>
    <row r="79" spans="1:10" x14ac:dyDescent="0.25">
      <c r="A79" s="189" t="s">
        <v>163</v>
      </c>
      <c r="B79" s="190"/>
      <c r="C79" s="191"/>
      <c r="D79" s="108" t="s">
        <v>164</v>
      </c>
      <c r="E79" s="111">
        <f>E80</f>
        <v>320</v>
      </c>
      <c r="F79" s="111">
        <f t="shared" si="78"/>
        <v>0</v>
      </c>
      <c r="G79" s="111">
        <f t="shared" si="79"/>
        <v>0</v>
      </c>
      <c r="H79" s="111">
        <f t="shared" si="80"/>
        <v>0</v>
      </c>
      <c r="I79" s="111">
        <f t="shared" si="80"/>
        <v>0</v>
      </c>
      <c r="J79" s="111">
        <f t="shared" si="80"/>
        <v>0</v>
      </c>
    </row>
    <row r="80" spans="1:10" x14ac:dyDescent="0.25">
      <c r="A80" s="192">
        <v>3</v>
      </c>
      <c r="B80" s="193"/>
      <c r="C80" s="194"/>
      <c r="D80" s="58" t="s">
        <v>17</v>
      </c>
      <c r="E80" s="61">
        <f>E81</f>
        <v>320</v>
      </c>
      <c r="F80" s="61">
        <f t="shared" si="78"/>
        <v>0</v>
      </c>
      <c r="G80" s="61">
        <f t="shared" si="79"/>
        <v>0</v>
      </c>
      <c r="H80" s="61">
        <f t="shared" si="80"/>
        <v>0</v>
      </c>
      <c r="I80" s="61">
        <f t="shared" si="80"/>
        <v>0</v>
      </c>
      <c r="J80" s="61">
        <f t="shared" si="80"/>
        <v>0</v>
      </c>
    </row>
    <row r="81" spans="1:10" x14ac:dyDescent="0.25">
      <c r="A81" s="195">
        <v>32</v>
      </c>
      <c r="B81" s="196"/>
      <c r="C81" s="197"/>
      <c r="D81" s="58" t="s">
        <v>30</v>
      </c>
      <c r="E81" s="61">
        <v>320</v>
      </c>
      <c r="F81" s="59">
        <v>0</v>
      </c>
      <c r="G81" s="59">
        <v>0</v>
      </c>
      <c r="H81" s="59">
        <v>0</v>
      </c>
      <c r="I81" s="59">
        <v>0</v>
      </c>
      <c r="J81" s="105">
        <v>0</v>
      </c>
    </row>
    <row r="82" spans="1:10" ht="25.5" customHeight="1" x14ac:dyDescent="0.25">
      <c r="A82" s="198" t="s">
        <v>140</v>
      </c>
      <c r="B82" s="199"/>
      <c r="C82" s="200"/>
      <c r="D82" s="113" t="s">
        <v>141</v>
      </c>
      <c r="E82" s="114">
        <f t="shared" ref="E82:H82" si="81">E83+E114+E144</f>
        <v>1645579</v>
      </c>
      <c r="F82" s="114">
        <f t="shared" si="81"/>
        <v>1659279.64</v>
      </c>
      <c r="G82" s="114">
        <f t="shared" si="81"/>
        <v>1758675.14</v>
      </c>
      <c r="H82" s="114">
        <f t="shared" si="81"/>
        <v>2574540.4900000002</v>
      </c>
      <c r="I82" s="114">
        <f t="shared" ref="I82:J82" si="82">I83+I114+I144</f>
        <v>2574540.4900000002</v>
      </c>
      <c r="J82" s="114">
        <f t="shared" si="82"/>
        <v>2574540.4900000002</v>
      </c>
    </row>
    <row r="83" spans="1:10" ht="25.5" customHeight="1" x14ac:dyDescent="0.25">
      <c r="A83" s="186" t="s">
        <v>145</v>
      </c>
      <c r="B83" s="187"/>
      <c r="C83" s="188"/>
      <c r="D83" s="56" t="s">
        <v>146</v>
      </c>
      <c r="E83" s="60">
        <f>E84+E89+E93+E97+E101+E107+E111</f>
        <v>1585141</v>
      </c>
      <c r="F83" s="60">
        <f t="shared" ref="F83:H83" si="83">F84+F93+F97+F101+F107+F89</f>
        <v>1612598.16</v>
      </c>
      <c r="G83" s="60">
        <f>G84+G89+G93+G97+G101+G107+G111</f>
        <v>1629204.64</v>
      </c>
      <c r="H83" s="60">
        <f t="shared" si="83"/>
        <v>2504206.5100000002</v>
      </c>
      <c r="I83" s="60">
        <f t="shared" ref="I83:J83" si="84">I84+I93+I97+I101+I107+I89</f>
        <v>2504206.5100000002</v>
      </c>
      <c r="J83" s="60">
        <f t="shared" si="84"/>
        <v>2504206.5100000002</v>
      </c>
    </row>
    <row r="84" spans="1:10" ht="15" customHeight="1" x14ac:dyDescent="0.25">
      <c r="A84" s="189" t="s">
        <v>142</v>
      </c>
      <c r="B84" s="190"/>
      <c r="C84" s="191"/>
      <c r="D84" s="108" t="s">
        <v>47</v>
      </c>
      <c r="E84" s="111">
        <f>E85</f>
        <v>201</v>
      </c>
      <c r="F84" s="111">
        <f t="shared" ref="F84" si="85">F85</f>
        <v>0</v>
      </c>
      <c r="G84" s="111">
        <f t="shared" ref="G84" si="86">G85</f>
        <v>0</v>
      </c>
      <c r="H84" s="111">
        <f t="shared" ref="H84:J84" si="87">H85</f>
        <v>850</v>
      </c>
      <c r="I84" s="111">
        <f t="shared" si="87"/>
        <v>850</v>
      </c>
      <c r="J84" s="111">
        <f t="shared" si="87"/>
        <v>850</v>
      </c>
    </row>
    <row r="85" spans="1:10" ht="15" customHeight="1" x14ac:dyDescent="0.25">
      <c r="A85" s="192">
        <v>3</v>
      </c>
      <c r="B85" s="193"/>
      <c r="C85" s="194"/>
      <c r="D85" s="55" t="s">
        <v>17</v>
      </c>
      <c r="E85" s="61">
        <f>E87</f>
        <v>201</v>
      </c>
      <c r="F85" s="61">
        <f>F86+F87+F88</f>
        <v>0</v>
      </c>
      <c r="G85" s="61">
        <f>G86+G87+G88</f>
        <v>0</v>
      </c>
      <c r="H85" s="61">
        <f>H86+H87+H88</f>
        <v>850</v>
      </c>
      <c r="I85" s="61">
        <f>I86+I87+I88</f>
        <v>850</v>
      </c>
      <c r="J85" s="61">
        <f>J86+J87+J88</f>
        <v>850</v>
      </c>
    </row>
    <row r="86" spans="1:10" ht="15" customHeight="1" x14ac:dyDescent="0.25">
      <c r="A86" s="195">
        <v>31</v>
      </c>
      <c r="B86" s="196"/>
      <c r="C86" s="197"/>
      <c r="D86" s="55" t="s">
        <v>18</v>
      </c>
      <c r="E86" s="61">
        <v>0</v>
      </c>
      <c r="F86" s="59">
        <v>0</v>
      </c>
      <c r="G86" s="59">
        <v>0</v>
      </c>
      <c r="H86" s="59">
        <v>0</v>
      </c>
      <c r="I86" s="59">
        <v>0</v>
      </c>
      <c r="J86" s="105">
        <v>0</v>
      </c>
    </row>
    <row r="87" spans="1:10" ht="15" customHeight="1" x14ac:dyDescent="0.25">
      <c r="A87" s="195">
        <v>32</v>
      </c>
      <c r="B87" s="196"/>
      <c r="C87" s="197"/>
      <c r="D87" s="55" t="s">
        <v>30</v>
      </c>
      <c r="E87" s="61">
        <v>201</v>
      </c>
      <c r="F87" s="59">
        <v>0</v>
      </c>
      <c r="G87" s="59">
        <v>0</v>
      </c>
      <c r="H87" s="59">
        <v>850</v>
      </c>
      <c r="I87" s="59">
        <v>850</v>
      </c>
      <c r="J87" s="105">
        <v>850</v>
      </c>
    </row>
    <row r="88" spans="1:10" ht="15" customHeight="1" x14ac:dyDescent="0.25">
      <c r="A88" s="195">
        <v>34</v>
      </c>
      <c r="B88" s="196"/>
      <c r="C88" s="197"/>
      <c r="D88" s="58" t="s">
        <v>57</v>
      </c>
      <c r="E88" s="61">
        <v>0.47</v>
      </c>
      <c r="F88" s="59">
        <v>0</v>
      </c>
      <c r="G88" s="59">
        <v>0</v>
      </c>
      <c r="H88" s="59">
        <v>0</v>
      </c>
      <c r="I88" s="59">
        <v>0</v>
      </c>
      <c r="J88" s="105">
        <v>0</v>
      </c>
    </row>
    <row r="89" spans="1:10" ht="24.75" customHeight="1" x14ac:dyDescent="0.25">
      <c r="A89" s="189" t="s">
        <v>151</v>
      </c>
      <c r="B89" s="190"/>
      <c r="C89" s="191"/>
      <c r="D89" s="144" t="s">
        <v>204</v>
      </c>
      <c r="E89" s="111">
        <f>E90</f>
        <v>0</v>
      </c>
      <c r="F89" s="111">
        <f t="shared" ref="F89:J89" si="88">F90</f>
        <v>0</v>
      </c>
      <c r="G89" s="111">
        <f t="shared" si="88"/>
        <v>10218.35</v>
      </c>
      <c r="H89" s="111">
        <f t="shared" si="88"/>
        <v>0</v>
      </c>
      <c r="I89" s="111">
        <f t="shared" si="88"/>
        <v>0</v>
      </c>
      <c r="J89" s="111">
        <f t="shared" si="88"/>
        <v>0</v>
      </c>
    </row>
    <row r="90" spans="1:10" ht="15" customHeight="1" x14ac:dyDescent="0.25">
      <c r="A90" s="192">
        <v>3</v>
      </c>
      <c r="B90" s="193"/>
      <c r="C90" s="194"/>
      <c r="D90" s="58" t="s">
        <v>17</v>
      </c>
      <c r="E90" s="61">
        <f>E91+E92</f>
        <v>0</v>
      </c>
      <c r="F90" s="61">
        <f t="shared" ref="F90:H90" si="89">F91+F92</f>
        <v>0</v>
      </c>
      <c r="G90" s="61">
        <f t="shared" si="89"/>
        <v>10218.35</v>
      </c>
      <c r="H90" s="61">
        <f t="shared" si="89"/>
        <v>0</v>
      </c>
      <c r="I90" s="61">
        <f t="shared" ref="I90:J90" si="90">I91+I92</f>
        <v>0</v>
      </c>
      <c r="J90" s="61">
        <f t="shared" si="90"/>
        <v>0</v>
      </c>
    </row>
    <row r="91" spans="1:10" ht="15" customHeight="1" x14ac:dyDescent="0.25">
      <c r="A91" s="195">
        <v>31</v>
      </c>
      <c r="B91" s="196"/>
      <c r="C91" s="197"/>
      <c r="D91" s="58" t="s">
        <v>18</v>
      </c>
      <c r="E91" s="61">
        <v>0</v>
      </c>
      <c r="F91" s="59">
        <v>0</v>
      </c>
      <c r="G91" s="59">
        <v>0</v>
      </c>
      <c r="H91" s="59">
        <v>0</v>
      </c>
      <c r="I91" s="59">
        <v>0</v>
      </c>
      <c r="J91" s="105">
        <v>0</v>
      </c>
    </row>
    <row r="92" spans="1:10" ht="15" customHeight="1" x14ac:dyDescent="0.25">
      <c r="A92" s="195">
        <v>32</v>
      </c>
      <c r="B92" s="196"/>
      <c r="C92" s="197"/>
      <c r="D92" s="58" t="s">
        <v>30</v>
      </c>
      <c r="E92" s="61">
        <v>0</v>
      </c>
      <c r="F92" s="59">
        <v>0</v>
      </c>
      <c r="G92" s="59">
        <v>10218.35</v>
      </c>
      <c r="H92" s="59">
        <v>0</v>
      </c>
      <c r="I92" s="59">
        <v>0</v>
      </c>
      <c r="J92" s="105">
        <v>0</v>
      </c>
    </row>
    <row r="93" spans="1:10" ht="15" customHeight="1" x14ac:dyDescent="0.25">
      <c r="A93" s="189" t="s">
        <v>136</v>
      </c>
      <c r="B93" s="190"/>
      <c r="C93" s="191"/>
      <c r="D93" s="110" t="s">
        <v>137</v>
      </c>
      <c r="E93" s="111">
        <f>E94</f>
        <v>80823</v>
      </c>
      <c r="F93" s="111">
        <f t="shared" ref="F93" si="91">F94</f>
        <v>87167.89</v>
      </c>
      <c r="G93" s="111">
        <f t="shared" ref="G93" si="92">G94</f>
        <v>87554.16</v>
      </c>
      <c r="H93" s="111">
        <f t="shared" ref="H93:J93" si="93">H94</f>
        <v>87554.16</v>
      </c>
      <c r="I93" s="111">
        <f t="shared" si="93"/>
        <v>87554.16</v>
      </c>
      <c r="J93" s="111">
        <f t="shared" si="93"/>
        <v>87554.16</v>
      </c>
    </row>
    <row r="94" spans="1:10" ht="15" customHeight="1" x14ac:dyDescent="0.25">
      <c r="A94" s="192">
        <v>3</v>
      </c>
      <c r="B94" s="193"/>
      <c r="C94" s="194"/>
      <c r="D94" s="55" t="s">
        <v>17</v>
      </c>
      <c r="E94" s="61">
        <f>E95+E96</f>
        <v>80823</v>
      </c>
      <c r="F94" s="61">
        <f t="shared" ref="F94" si="94">F95+F96</f>
        <v>87167.89</v>
      </c>
      <c r="G94" s="61">
        <f t="shared" ref="G94" si="95">G95+G96</f>
        <v>87554.16</v>
      </c>
      <c r="H94" s="61">
        <f t="shared" ref="H94" si="96">H95+H96</f>
        <v>87554.16</v>
      </c>
      <c r="I94" s="61">
        <f t="shared" ref="I94:J94" si="97">I95+I96</f>
        <v>87554.16</v>
      </c>
      <c r="J94" s="61">
        <f t="shared" si="97"/>
        <v>87554.16</v>
      </c>
    </row>
    <row r="95" spans="1:10" ht="15" customHeight="1" x14ac:dyDescent="0.25">
      <c r="A95" s="195">
        <v>32</v>
      </c>
      <c r="B95" s="196"/>
      <c r="C95" s="197"/>
      <c r="D95" s="55" t="s">
        <v>30</v>
      </c>
      <c r="E95" s="61">
        <v>80190</v>
      </c>
      <c r="F95" s="59">
        <v>86477.73</v>
      </c>
      <c r="G95" s="59">
        <v>86924.160000000003</v>
      </c>
      <c r="H95" s="59">
        <v>86854.16</v>
      </c>
      <c r="I95" s="59">
        <v>86854.16</v>
      </c>
      <c r="J95" s="105">
        <v>86854.16</v>
      </c>
    </row>
    <row r="96" spans="1:10" ht="15" customHeight="1" x14ac:dyDescent="0.25">
      <c r="A96" s="195">
        <v>34</v>
      </c>
      <c r="B96" s="196"/>
      <c r="C96" s="197"/>
      <c r="D96" s="55" t="s">
        <v>57</v>
      </c>
      <c r="E96" s="61">
        <v>633</v>
      </c>
      <c r="F96" s="59">
        <v>690.16</v>
      </c>
      <c r="G96" s="59">
        <v>630</v>
      </c>
      <c r="H96" s="59">
        <v>700</v>
      </c>
      <c r="I96" s="59">
        <v>700</v>
      </c>
      <c r="J96" s="105">
        <v>700</v>
      </c>
    </row>
    <row r="97" spans="1:10" ht="15" customHeight="1" x14ac:dyDescent="0.25">
      <c r="A97" s="189" t="s">
        <v>201</v>
      </c>
      <c r="B97" s="190"/>
      <c r="C97" s="191"/>
      <c r="D97" s="108" t="s">
        <v>205</v>
      </c>
      <c r="E97" s="111">
        <f>E98</f>
        <v>21</v>
      </c>
      <c r="F97" s="111">
        <f t="shared" ref="F97" si="98">F98</f>
        <v>0</v>
      </c>
      <c r="G97" s="111">
        <f t="shared" ref="G97" si="99">G98</f>
        <v>2884.44</v>
      </c>
      <c r="H97" s="111">
        <f t="shared" ref="H97:J97" si="100">H98</f>
        <v>0</v>
      </c>
      <c r="I97" s="111">
        <f t="shared" si="100"/>
        <v>0</v>
      </c>
      <c r="J97" s="111">
        <f t="shared" si="100"/>
        <v>0</v>
      </c>
    </row>
    <row r="98" spans="1:10" ht="15" customHeight="1" x14ac:dyDescent="0.25">
      <c r="A98" s="192">
        <v>3</v>
      </c>
      <c r="B98" s="193"/>
      <c r="C98" s="194"/>
      <c r="D98" s="55" t="s">
        <v>17</v>
      </c>
      <c r="E98" s="61">
        <f>E99+E100</f>
        <v>21</v>
      </c>
      <c r="F98" s="61">
        <f t="shared" ref="F98" si="101">F99+F100</f>
        <v>0</v>
      </c>
      <c r="G98" s="61">
        <f t="shared" ref="G98" si="102">G99+G100</f>
        <v>2884.44</v>
      </c>
      <c r="H98" s="61">
        <f t="shared" ref="H98" si="103">H99+H100</f>
        <v>0</v>
      </c>
      <c r="I98" s="61">
        <f t="shared" ref="I98:J98" si="104">I99+I100</f>
        <v>0</v>
      </c>
      <c r="J98" s="61">
        <f t="shared" si="104"/>
        <v>0</v>
      </c>
    </row>
    <row r="99" spans="1:10" ht="15" customHeight="1" x14ac:dyDescent="0.25">
      <c r="A99" s="195">
        <v>32</v>
      </c>
      <c r="B99" s="196"/>
      <c r="C99" s="197"/>
      <c r="D99" s="55" t="s">
        <v>30</v>
      </c>
      <c r="E99" s="61">
        <v>21</v>
      </c>
      <c r="F99" s="59">
        <v>0</v>
      </c>
      <c r="G99" s="59">
        <v>2884.44</v>
      </c>
      <c r="H99" s="59">
        <v>0</v>
      </c>
      <c r="I99" s="59">
        <v>0</v>
      </c>
      <c r="J99" s="105">
        <v>0</v>
      </c>
    </row>
    <row r="100" spans="1:10" ht="15" customHeight="1" x14ac:dyDescent="0.25">
      <c r="A100" s="195">
        <v>38</v>
      </c>
      <c r="B100" s="196"/>
      <c r="C100" s="197"/>
      <c r="D100" s="55" t="s">
        <v>58</v>
      </c>
      <c r="E100" s="61">
        <v>0</v>
      </c>
      <c r="F100" s="59">
        <v>0</v>
      </c>
      <c r="G100" s="59">
        <v>0</v>
      </c>
      <c r="H100" s="59">
        <v>0</v>
      </c>
      <c r="I100" s="59">
        <v>0</v>
      </c>
      <c r="J100" s="105">
        <v>0</v>
      </c>
    </row>
    <row r="101" spans="1:10" ht="15" customHeight="1" x14ac:dyDescent="0.25">
      <c r="A101" s="189" t="s">
        <v>143</v>
      </c>
      <c r="B101" s="190"/>
      <c r="C101" s="191"/>
      <c r="D101" s="108" t="s">
        <v>144</v>
      </c>
      <c r="E101" s="111">
        <f>E102</f>
        <v>1502366</v>
      </c>
      <c r="F101" s="111">
        <f t="shared" ref="F101:J101" si="105">F102</f>
        <v>1525430.27</v>
      </c>
      <c r="G101" s="111">
        <f t="shared" si="105"/>
        <v>1525430.27</v>
      </c>
      <c r="H101" s="111">
        <f t="shared" si="105"/>
        <v>2415302.35</v>
      </c>
      <c r="I101" s="111">
        <f t="shared" si="105"/>
        <v>2415302.35</v>
      </c>
      <c r="J101" s="111">
        <f t="shared" si="105"/>
        <v>2415302.35</v>
      </c>
    </row>
    <row r="102" spans="1:10" ht="15" customHeight="1" x14ac:dyDescent="0.25">
      <c r="A102" s="192">
        <v>3</v>
      </c>
      <c r="B102" s="193"/>
      <c r="C102" s="194"/>
      <c r="D102" s="58" t="s">
        <v>17</v>
      </c>
      <c r="E102" s="61">
        <f>E103+E104+E106+E105</f>
        <v>1502366</v>
      </c>
      <c r="F102" s="61">
        <f t="shared" ref="F102:J102" si="106">F103+F104+F106+F105</f>
        <v>1525430.27</v>
      </c>
      <c r="G102" s="61">
        <f t="shared" si="106"/>
        <v>1525430.27</v>
      </c>
      <c r="H102" s="61">
        <f t="shared" si="106"/>
        <v>2415302.35</v>
      </c>
      <c r="I102" s="61">
        <f t="shared" si="106"/>
        <v>2415302.35</v>
      </c>
      <c r="J102" s="61">
        <f t="shared" si="106"/>
        <v>2415302.35</v>
      </c>
    </row>
    <row r="103" spans="1:10" ht="15" customHeight="1" x14ac:dyDescent="0.25">
      <c r="A103" s="195">
        <v>31</v>
      </c>
      <c r="B103" s="196"/>
      <c r="C103" s="197"/>
      <c r="D103" s="58" t="s">
        <v>18</v>
      </c>
      <c r="E103" s="61">
        <v>1452043</v>
      </c>
      <c r="F103" s="59">
        <v>1464985</v>
      </c>
      <c r="G103" s="59">
        <v>1464985</v>
      </c>
      <c r="H103" s="59">
        <v>2363385.2000000002</v>
      </c>
      <c r="I103" s="59">
        <v>2363385.2000000002</v>
      </c>
      <c r="J103" s="105">
        <v>2363385.2000000002</v>
      </c>
    </row>
    <row r="104" spans="1:10" ht="15" customHeight="1" x14ac:dyDescent="0.25">
      <c r="A104" s="195">
        <v>32</v>
      </c>
      <c r="B104" s="196"/>
      <c r="C104" s="197"/>
      <c r="D104" s="58" t="s">
        <v>30</v>
      </c>
      <c r="E104" s="61">
        <v>49293</v>
      </c>
      <c r="F104" s="59">
        <v>60445.27</v>
      </c>
      <c r="G104" s="59">
        <v>60445.27</v>
      </c>
      <c r="H104" s="59">
        <v>51917.15</v>
      </c>
      <c r="I104" s="59">
        <v>51917.15</v>
      </c>
      <c r="J104" s="105">
        <v>51917.15</v>
      </c>
    </row>
    <row r="105" spans="1:10" ht="15" customHeight="1" x14ac:dyDescent="0.25">
      <c r="A105" s="195">
        <v>34</v>
      </c>
      <c r="B105" s="196"/>
      <c r="C105" s="197"/>
      <c r="D105" s="58" t="s">
        <v>57</v>
      </c>
      <c r="E105" s="61">
        <v>1030</v>
      </c>
      <c r="F105" s="59">
        <v>0</v>
      </c>
      <c r="G105" s="59">
        <v>0</v>
      </c>
      <c r="H105" s="59">
        <v>0</v>
      </c>
      <c r="I105" s="59">
        <v>0</v>
      </c>
      <c r="J105" s="105">
        <v>0</v>
      </c>
    </row>
    <row r="106" spans="1:10" ht="15" customHeight="1" x14ac:dyDescent="0.25">
      <c r="A106" s="195">
        <v>37</v>
      </c>
      <c r="B106" s="196"/>
      <c r="C106" s="197"/>
      <c r="D106" s="58" t="s">
        <v>153</v>
      </c>
      <c r="E106" s="61">
        <v>0</v>
      </c>
      <c r="F106" s="59">
        <v>0</v>
      </c>
      <c r="G106" s="59">
        <v>0</v>
      </c>
      <c r="H106" s="59">
        <v>0</v>
      </c>
      <c r="I106" s="59">
        <v>0</v>
      </c>
      <c r="J106" s="105">
        <v>0</v>
      </c>
    </row>
    <row r="107" spans="1:10" ht="15" customHeight="1" x14ac:dyDescent="0.25">
      <c r="A107" s="189" t="s">
        <v>149</v>
      </c>
      <c r="B107" s="190"/>
      <c r="C107" s="191"/>
      <c r="D107" s="108" t="s">
        <v>150</v>
      </c>
      <c r="E107" s="111">
        <f>E108</f>
        <v>1438</v>
      </c>
      <c r="F107" s="111">
        <f t="shared" ref="F107:J107" si="107">F108</f>
        <v>0</v>
      </c>
      <c r="G107" s="111">
        <f t="shared" si="107"/>
        <v>1500</v>
      </c>
      <c r="H107" s="111">
        <f t="shared" si="107"/>
        <v>500</v>
      </c>
      <c r="I107" s="111">
        <f t="shared" si="107"/>
        <v>500</v>
      </c>
      <c r="J107" s="111">
        <f t="shared" si="107"/>
        <v>500</v>
      </c>
    </row>
    <row r="108" spans="1:10" ht="15" customHeight="1" x14ac:dyDescent="0.25">
      <c r="A108" s="192">
        <v>3</v>
      </c>
      <c r="B108" s="193"/>
      <c r="C108" s="194"/>
      <c r="D108" s="58" t="s">
        <v>17</v>
      </c>
      <c r="E108" s="61">
        <f>E109+E110</f>
        <v>1438</v>
      </c>
      <c r="F108" s="61">
        <f t="shared" ref="F108:H108" si="108">F109+F110</f>
        <v>0</v>
      </c>
      <c r="G108" s="61">
        <f t="shared" si="108"/>
        <v>1500</v>
      </c>
      <c r="H108" s="61">
        <f t="shared" si="108"/>
        <v>500</v>
      </c>
      <c r="I108" s="61">
        <f t="shared" ref="I108:J108" si="109">I109+I110</f>
        <v>500</v>
      </c>
      <c r="J108" s="61">
        <f t="shared" si="109"/>
        <v>500</v>
      </c>
    </row>
    <row r="109" spans="1:10" ht="15" customHeight="1" x14ac:dyDescent="0.25">
      <c r="A109" s="195">
        <v>31</v>
      </c>
      <c r="B109" s="196"/>
      <c r="C109" s="197"/>
      <c r="D109" s="58" t="s">
        <v>18</v>
      </c>
      <c r="E109" s="61">
        <v>0</v>
      </c>
      <c r="F109" s="59">
        <v>0</v>
      </c>
      <c r="G109" s="59">
        <v>0</v>
      </c>
      <c r="H109" s="59">
        <v>0</v>
      </c>
      <c r="I109" s="59">
        <v>0</v>
      </c>
      <c r="J109" s="105">
        <v>0</v>
      </c>
    </row>
    <row r="110" spans="1:10" ht="15" customHeight="1" x14ac:dyDescent="0.25">
      <c r="A110" s="195">
        <v>32</v>
      </c>
      <c r="B110" s="196"/>
      <c r="C110" s="197"/>
      <c r="D110" s="58" t="s">
        <v>30</v>
      </c>
      <c r="E110" s="61">
        <v>1438</v>
      </c>
      <c r="F110" s="59">
        <v>0</v>
      </c>
      <c r="G110" s="59">
        <v>1500</v>
      </c>
      <c r="H110" s="59">
        <v>500</v>
      </c>
      <c r="I110" s="59">
        <v>500</v>
      </c>
      <c r="J110" s="105">
        <v>500</v>
      </c>
    </row>
    <row r="111" spans="1:10" ht="15" customHeight="1" x14ac:dyDescent="0.25">
      <c r="A111" s="209" t="s">
        <v>202</v>
      </c>
      <c r="B111" s="210"/>
      <c r="C111" s="211"/>
      <c r="D111" s="145" t="s">
        <v>203</v>
      </c>
      <c r="E111" s="140">
        <f t="shared" ref="E111:J111" si="110">E112</f>
        <v>292</v>
      </c>
      <c r="F111" s="141">
        <f t="shared" si="110"/>
        <v>0</v>
      </c>
      <c r="G111" s="141">
        <f t="shared" si="110"/>
        <v>1617.42</v>
      </c>
      <c r="H111" s="141">
        <f t="shared" si="110"/>
        <v>0</v>
      </c>
      <c r="I111" s="141">
        <f t="shared" si="110"/>
        <v>0</v>
      </c>
      <c r="J111" s="141">
        <f t="shared" si="110"/>
        <v>0</v>
      </c>
    </row>
    <row r="112" spans="1:10" ht="15" customHeight="1" x14ac:dyDescent="0.25">
      <c r="A112" s="129">
        <v>3</v>
      </c>
      <c r="B112" s="130"/>
      <c r="C112" s="131"/>
      <c r="D112" s="132" t="s">
        <v>17</v>
      </c>
      <c r="E112" s="61">
        <f>E113</f>
        <v>292</v>
      </c>
      <c r="F112" s="105">
        <v>0</v>
      </c>
      <c r="G112" s="105">
        <f>G113</f>
        <v>1617.42</v>
      </c>
      <c r="H112" s="105">
        <v>0</v>
      </c>
      <c r="I112" s="105">
        <f>I113</f>
        <v>0</v>
      </c>
      <c r="J112" s="105">
        <v>0</v>
      </c>
    </row>
    <row r="113" spans="1:10" ht="15" customHeight="1" x14ac:dyDescent="0.25">
      <c r="A113" s="129">
        <v>32</v>
      </c>
      <c r="B113" s="130"/>
      <c r="C113" s="131"/>
      <c r="D113" s="132" t="s">
        <v>30</v>
      </c>
      <c r="E113" s="61">
        <v>292</v>
      </c>
      <c r="F113" s="105">
        <v>0</v>
      </c>
      <c r="G113" s="105">
        <v>1617.42</v>
      </c>
      <c r="H113" s="105">
        <v>0</v>
      </c>
      <c r="I113" s="105">
        <v>0</v>
      </c>
      <c r="J113" s="105">
        <v>0</v>
      </c>
    </row>
    <row r="114" spans="1:10" ht="25.5" customHeight="1" x14ac:dyDescent="0.25">
      <c r="A114" s="186" t="s">
        <v>158</v>
      </c>
      <c r="B114" s="187"/>
      <c r="C114" s="188"/>
      <c r="D114" s="57" t="s">
        <v>159</v>
      </c>
      <c r="E114" s="60">
        <f t="shared" ref="E114:J114" si="111">E115+E117+E122+E127+E132+E135+E138+E141</f>
        <v>16431</v>
      </c>
      <c r="F114" s="60">
        <f t="shared" si="111"/>
        <v>13086.73</v>
      </c>
      <c r="G114" s="60">
        <f t="shared" si="111"/>
        <v>70436.52</v>
      </c>
      <c r="H114" s="60">
        <f t="shared" si="111"/>
        <v>11300</v>
      </c>
      <c r="I114" s="60">
        <f t="shared" si="111"/>
        <v>11300</v>
      </c>
      <c r="J114" s="60">
        <f t="shared" si="111"/>
        <v>11300</v>
      </c>
    </row>
    <row r="115" spans="1:10" ht="15.75" customHeight="1" x14ac:dyDescent="0.25">
      <c r="A115" s="215" t="s">
        <v>184</v>
      </c>
      <c r="B115" s="216"/>
      <c r="C115" s="217"/>
      <c r="D115" s="112" t="s">
        <v>13</v>
      </c>
      <c r="E115" s="109">
        <f>E116</f>
        <v>0</v>
      </c>
      <c r="F115" s="109">
        <f t="shared" ref="F115:J115" si="112">F116</f>
        <v>0</v>
      </c>
      <c r="G115" s="109">
        <f t="shared" si="112"/>
        <v>13267.43</v>
      </c>
      <c r="H115" s="109">
        <f t="shared" si="112"/>
        <v>0</v>
      </c>
      <c r="I115" s="109">
        <f t="shared" si="112"/>
        <v>0</v>
      </c>
      <c r="J115" s="109">
        <f t="shared" si="112"/>
        <v>0</v>
      </c>
    </row>
    <row r="116" spans="1:10" ht="21" customHeight="1" x14ac:dyDescent="0.25">
      <c r="A116" s="98">
        <v>45</v>
      </c>
      <c r="B116" s="103"/>
      <c r="C116" s="104"/>
      <c r="D116" s="143" t="s">
        <v>206</v>
      </c>
      <c r="E116" s="61">
        <v>0</v>
      </c>
      <c r="F116" s="61">
        <v>0</v>
      </c>
      <c r="G116" s="61">
        <v>13267.43</v>
      </c>
      <c r="H116" s="61">
        <v>0</v>
      </c>
      <c r="I116" s="61">
        <v>0</v>
      </c>
      <c r="J116" s="61">
        <v>0</v>
      </c>
    </row>
    <row r="117" spans="1:10" ht="15" customHeight="1" x14ac:dyDescent="0.25">
      <c r="A117" s="189" t="s">
        <v>142</v>
      </c>
      <c r="B117" s="190"/>
      <c r="C117" s="191"/>
      <c r="D117" s="108" t="s">
        <v>47</v>
      </c>
      <c r="E117" s="111">
        <f>E118+E120</f>
        <v>875</v>
      </c>
      <c r="F117" s="111">
        <f t="shared" ref="F117:H117" si="113">F118+F120</f>
        <v>12423.119999999999</v>
      </c>
      <c r="G117" s="111">
        <f>G118+G120</f>
        <v>12423.119999999999</v>
      </c>
      <c r="H117" s="111">
        <f t="shared" si="113"/>
        <v>11300</v>
      </c>
      <c r="I117" s="111">
        <f t="shared" ref="I117:J117" si="114">I118+I120</f>
        <v>11300</v>
      </c>
      <c r="J117" s="111">
        <f t="shared" si="114"/>
        <v>11300</v>
      </c>
    </row>
    <row r="118" spans="1:10" x14ac:dyDescent="0.25">
      <c r="A118" s="192">
        <v>3</v>
      </c>
      <c r="B118" s="193"/>
      <c r="C118" s="194"/>
      <c r="D118" s="58" t="s">
        <v>17</v>
      </c>
      <c r="E118" s="61">
        <f>E119</f>
        <v>0</v>
      </c>
      <c r="F118" s="61">
        <f t="shared" ref="F118:J118" si="115">F119</f>
        <v>6636.41</v>
      </c>
      <c r="G118" s="61">
        <f t="shared" si="115"/>
        <v>6636.41</v>
      </c>
      <c r="H118" s="61">
        <f t="shared" si="115"/>
        <v>4650</v>
      </c>
      <c r="I118" s="61">
        <f t="shared" si="115"/>
        <v>4650</v>
      </c>
      <c r="J118" s="61">
        <f t="shared" si="115"/>
        <v>4650</v>
      </c>
    </row>
    <row r="119" spans="1:10" x14ac:dyDescent="0.25">
      <c r="A119" s="195">
        <v>32</v>
      </c>
      <c r="B119" s="196"/>
      <c r="C119" s="197"/>
      <c r="D119" s="58" t="s">
        <v>30</v>
      </c>
      <c r="E119" s="61">
        <v>0</v>
      </c>
      <c r="F119" s="59">
        <v>6636.41</v>
      </c>
      <c r="G119" s="59">
        <v>6636.41</v>
      </c>
      <c r="H119" s="59">
        <v>4650</v>
      </c>
      <c r="I119" s="59">
        <v>4650</v>
      </c>
      <c r="J119" s="105">
        <v>4650</v>
      </c>
    </row>
    <row r="120" spans="1:10" x14ac:dyDescent="0.25">
      <c r="A120" s="192">
        <v>4</v>
      </c>
      <c r="B120" s="193"/>
      <c r="C120" s="194"/>
      <c r="D120" s="58" t="s">
        <v>155</v>
      </c>
      <c r="E120" s="61">
        <f>E121</f>
        <v>875</v>
      </c>
      <c r="F120" s="61">
        <f t="shared" ref="F120:J120" si="116">F121</f>
        <v>5786.71</v>
      </c>
      <c r="G120" s="61">
        <f t="shared" si="116"/>
        <v>5786.71</v>
      </c>
      <c r="H120" s="61">
        <f t="shared" si="116"/>
        <v>6650</v>
      </c>
      <c r="I120" s="61">
        <f t="shared" si="116"/>
        <v>6650</v>
      </c>
      <c r="J120" s="61">
        <f t="shared" si="116"/>
        <v>6650</v>
      </c>
    </row>
    <row r="121" spans="1:10" x14ac:dyDescent="0.25">
      <c r="A121" s="195">
        <v>42</v>
      </c>
      <c r="B121" s="196"/>
      <c r="C121" s="197"/>
      <c r="D121" s="58" t="s">
        <v>154</v>
      </c>
      <c r="E121" s="61">
        <v>875</v>
      </c>
      <c r="F121" s="59">
        <v>5786.71</v>
      </c>
      <c r="G121" s="59">
        <v>5786.71</v>
      </c>
      <c r="H121" s="59">
        <v>6650</v>
      </c>
      <c r="I121" s="59">
        <v>6650</v>
      </c>
      <c r="J121" s="105">
        <v>6650</v>
      </c>
    </row>
    <row r="122" spans="1:10" ht="15" customHeight="1" x14ac:dyDescent="0.25">
      <c r="A122" s="189" t="s">
        <v>151</v>
      </c>
      <c r="B122" s="190"/>
      <c r="C122" s="191"/>
      <c r="D122" s="108" t="s">
        <v>175</v>
      </c>
      <c r="E122" s="111">
        <f>E123+E125</f>
        <v>12874</v>
      </c>
      <c r="F122" s="111">
        <f t="shared" ref="F122:H122" si="117">F123+F125</f>
        <v>0</v>
      </c>
      <c r="G122" s="111">
        <f>G123+G125</f>
        <v>18000</v>
      </c>
      <c r="H122" s="111">
        <f t="shared" si="117"/>
        <v>0</v>
      </c>
      <c r="I122" s="111">
        <f t="shared" ref="I122:J122" si="118">I123+I125</f>
        <v>0</v>
      </c>
      <c r="J122" s="111">
        <f t="shared" si="118"/>
        <v>0</v>
      </c>
    </row>
    <row r="123" spans="1:10" x14ac:dyDescent="0.25">
      <c r="A123" s="192">
        <v>3</v>
      </c>
      <c r="B123" s="193"/>
      <c r="C123" s="194"/>
      <c r="D123" s="58" t="s">
        <v>17</v>
      </c>
      <c r="E123" s="61">
        <f>E124</f>
        <v>10875</v>
      </c>
      <c r="F123" s="61">
        <f t="shared" ref="F123:J123" si="119">F124</f>
        <v>0</v>
      </c>
      <c r="G123" s="61">
        <f t="shared" si="119"/>
        <v>0</v>
      </c>
      <c r="H123" s="61">
        <f t="shared" si="119"/>
        <v>0</v>
      </c>
      <c r="I123" s="61">
        <f t="shared" si="119"/>
        <v>0</v>
      </c>
      <c r="J123" s="61">
        <f t="shared" si="119"/>
        <v>0</v>
      </c>
    </row>
    <row r="124" spans="1:10" x14ac:dyDescent="0.25">
      <c r="A124" s="195">
        <v>32</v>
      </c>
      <c r="B124" s="196"/>
      <c r="C124" s="197"/>
      <c r="D124" s="58" t="s">
        <v>30</v>
      </c>
      <c r="E124" s="61">
        <v>10875</v>
      </c>
      <c r="F124" s="59">
        <v>0</v>
      </c>
      <c r="G124" s="59">
        <v>0</v>
      </c>
      <c r="H124" s="59">
        <v>0</v>
      </c>
      <c r="I124" s="59">
        <v>0</v>
      </c>
      <c r="J124" s="105">
        <v>0</v>
      </c>
    </row>
    <row r="125" spans="1:10" x14ac:dyDescent="0.25">
      <c r="A125" s="192">
        <v>4</v>
      </c>
      <c r="B125" s="193"/>
      <c r="C125" s="194"/>
      <c r="D125" s="58" t="s">
        <v>155</v>
      </c>
      <c r="E125" s="61">
        <f>E126</f>
        <v>1999</v>
      </c>
      <c r="F125" s="61">
        <f t="shared" ref="F125:J125" si="120">F126</f>
        <v>0</v>
      </c>
      <c r="G125" s="61">
        <f t="shared" si="120"/>
        <v>18000</v>
      </c>
      <c r="H125" s="61">
        <f t="shared" si="120"/>
        <v>0</v>
      </c>
      <c r="I125" s="61">
        <f t="shared" si="120"/>
        <v>0</v>
      </c>
      <c r="J125" s="61">
        <f t="shared" si="120"/>
        <v>0</v>
      </c>
    </row>
    <row r="126" spans="1:10" x14ac:dyDescent="0.25">
      <c r="A126" s="195">
        <v>42</v>
      </c>
      <c r="B126" s="196"/>
      <c r="C126" s="197"/>
      <c r="D126" s="58" t="s">
        <v>154</v>
      </c>
      <c r="E126" s="61">
        <v>1999</v>
      </c>
      <c r="F126" s="59">
        <v>0</v>
      </c>
      <c r="G126" s="59">
        <v>18000</v>
      </c>
      <c r="H126" s="59">
        <v>0</v>
      </c>
      <c r="I126" s="59">
        <v>0</v>
      </c>
      <c r="J126" s="105">
        <v>0</v>
      </c>
    </row>
    <row r="127" spans="1:10" ht="15" customHeight="1" x14ac:dyDescent="0.25">
      <c r="A127" s="189" t="s">
        <v>136</v>
      </c>
      <c r="B127" s="190"/>
      <c r="C127" s="191"/>
      <c r="D127" s="110" t="s">
        <v>137</v>
      </c>
      <c r="E127" s="111">
        <f>E128+E130</f>
        <v>448</v>
      </c>
      <c r="F127" s="111">
        <f t="shared" ref="F127:H127" si="121">F128+F130</f>
        <v>0</v>
      </c>
      <c r="G127" s="111">
        <f t="shared" si="121"/>
        <v>0</v>
      </c>
      <c r="H127" s="111">
        <f t="shared" si="121"/>
        <v>0</v>
      </c>
      <c r="I127" s="111">
        <f t="shared" ref="I127:J127" si="122">I128+I130</f>
        <v>0</v>
      </c>
      <c r="J127" s="111">
        <f t="shared" si="122"/>
        <v>0</v>
      </c>
    </row>
    <row r="128" spans="1:10" x14ac:dyDescent="0.25">
      <c r="A128" s="192">
        <v>3</v>
      </c>
      <c r="B128" s="193"/>
      <c r="C128" s="194"/>
      <c r="D128" s="58" t="s">
        <v>17</v>
      </c>
      <c r="E128" s="61">
        <f>E129</f>
        <v>0</v>
      </c>
      <c r="F128" s="61">
        <f t="shared" ref="F128:J128" si="123">F129</f>
        <v>0</v>
      </c>
      <c r="G128" s="61">
        <f t="shared" si="123"/>
        <v>0</v>
      </c>
      <c r="H128" s="61">
        <f t="shared" si="123"/>
        <v>0</v>
      </c>
      <c r="I128" s="61">
        <f t="shared" si="123"/>
        <v>0</v>
      </c>
      <c r="J128" s="61">
        <f t="shared" si="123"/>
        <v>0</v>
      </c>
    </row>
    <row r="129" spans="1:10" x14ac:dyDescent="0.25">
      <c r="A129" s="195">
        <v>32</v>
      </c>
      <c r="B129" s="196"/>
      <c r="C129" s="197"/>
      <c r="D129" s="58" t="s">
        <v>30</v>
      </c>
      <c r="E129" s="61">
        <v>0</v>
      </c>
      <c r="F129" s="59">
        <v>0</v>
      </c>
      <c r="G129" s="59">
        <v>0</v>
      </c>
      <c r="H129" s="59">
        <v>0</v>
      </c>
      <c r="I129" s="59">
        <v>0</v>
      </c>
      <c r="J129" s="105">
        <v>0</v>
      </c>
    </row>
    <row r="130" spans="1:10" x14ac:dyDescent="0.25">
      <c r="A130" s="192">
        <v>4</v>
      </c>
      <c r="B130" s="193"/>
      <c r="C130" s="194"/>
      <c r="D130" s="58" t="s">
        <v>155</v>
      </c>
      <c r="E130" s="61">
        <f>E131</f>
        <v>448</v>
      </c>
      <c r="F130" s="61">
        <f t="shared" ref="F130" si="124">F131</f>
        <v>0</v>
      </c>
      <c r="G130" s="61">
        <f t="shared" ref="G130" si="125">G131</f>
        <v>0</v>
      </c>
      <c r="H130" s="61">
        <f t="shared" ref="H130:J130" si="126">H131</f>
        <v>0</v>
      </c>
      <c r="I130" s="61">
        <f t="shared" si="126"/>
        <v>0</v>
      </c>
      <c r="J130" s="61">
        <f t="shared" si="126"/>
        <v>0</v>
      </c>
    </row>
    <row r="131" spans="1:10" ht="23.25" customHeight="1" x14ac:dyDescent="0.25">
      <c r="A131" s="195">
        <v>45</v>
      </c>
      <c r="B131" s="196"/>
      <c r="C131" s="197"/>
      <c r="D131" s="143" t="s">
        <v>206</v>
      </c>
      <c r="E131" s="61">
        <v>448</v>
      </c>
      <c r="F131" s="59">
        <v>0</v>
      </c>
      <c r="G131" s="59">
        <v>0</v>
      </c>
      <c r="H131" s="59">
        <v>0</v>
      </c>
      <c r="I131" s="59">
        <v>0</v>
      </c>
      <c r="J131" s="105">
        <v>0</v>
      </c>
    </row>
    <row r="132" spans="1:10" ht="21" customHeight="1" x14ac:dyDescent="0.25">
      <c r="A132" s="189" t="s">
        <v>207</v>
      </c>
      <c r="B132" s="190"/>
      <c r="C132" s="191"/>
      <c r="D132" s="110" t="s">
        <v>208</v>
      </c>
      <c r="E132" s="111">
        <f>E133</f>
        <v>0</v>
      </c>
      <c r="F132" s="111">
        <f t="shared" ref="F132:J133" si="127">F133</f>
        <v>0</v>
      </c>
      <c r="G132" s="111">
        <f t="shared" si="127"/>
        <v>23082.36</v>
      </c>
      <c r="H132" s="111">
        <f t="shared" si="127"/>
        <v>0</v>
      </c>
      <c r="I132" s="111">
        <f t="shared" si="127"/>
        <v>0</v>
      </c>
      <c r="J132" s="111">
        <f t="shared" si="127"/>
        <v>0</v>
      </c>
    </row>
    <row r="133" spans="1:10" x14ac:dyDescent="0.25">
      <c r="A133" s="192">
        <v>4</v>
      </c>
      <c r="B133" s="193"/>
      <c r="C133" s="194"/>
      <c r="D133" s="58" t="s">
        <v>155</v>
      </c>
      <c r="E133" s="61">
        <f>E134</f>
        <v>0</v>
      </c>
      <c r="F133" s="61">
        <f t="shared" si="127"/>
        <v>0</v>
      </c>
      <c r="G133" s="61">
        <f t="shared" si="127"/>
        <v>23082.36</v>
      </c>
      <c r="H133" s="61">
        <f t="shared" si="127"/>
        <v>0</v>
      </c>
      <c r="I133" s="61">
        <f t="shared" si="127"/>
        <v>0</v>
      </c>
      <c r="J133" s="61">
        <f t="shared" si="127"/>
        <v>0</v>
      </c>
    </row>
    <row r="134" spans="1:10" ht="25.5" x14ac:dyDescent="0.25">
      <c r="A134" s="195">
        <v>45</v>
      </c>
      <c r="B134" s="196"/>
      <c r="C134" s="197"/>
      <c r="D134" s="58" t="s">
        <v>206</v>
      </c>
      <c r="E134" s="61">
        <v>0</v>
      </c>
      <c r="F134" s="59">
        <v>0</v>
      </c>
      <c r="G134" s="59">
        <v>23082.36</v>
      </c>
      <c r="H134" s="59">
        <v>0</v>
      </c>
      <c r="I134" s="59">
        <v>0</v>
      </c>
      <c r="J134" s="105">
        <v>0</v>
      </c>
    </row>
    <row r="135" spans="1:10" ht="15" customHeight="1" x14ac:dyDescent="0.25">
      <c r="A135" s="189" t="s">
        <v>148</v>
      </c>
      <c r="B135" s="190"/>
      <c r="C135" s="191"/>
      <c r="D135" s="108" t="s">
        <v>152</v>
      </c>
      <c r="E135" s="111">
        <f>E136</f>
        <v>0</v>
      </c>
      <c r="F135" s="111">
        <f t="shared" ref="F135:J136" si="128">F136</f>
        <v>663.61</v>
      </c>
      <c r="G135" s="111">
        <f t="shared" si="128"/>
        <v>663.61</v>
      </c>
      <c r="H135" s="111">
        <f t="shared" si="128"/>
        <v>0</v>
      </c>
      <c r="I135" s="111">
        <f t="shared" si="128"/>
        <v>0</v>
      </c>
      <c r="J135" s="111">
        <f t="shared" si="128"/>
        <v>0</v>
      </c>
    </row>
    <row r="136" spans="1:10" ht="14.25" customHeight="1" x14ac:dyDescent="0.25">
      <c r="A136" s="192">
        <v>3</v>
      </c>
      <c r="B136" s="193"/>
      <c r="C136" s="194"/>
      <c r="D136" s="58" t="s">
        <v>17</v>
      </c>
      <c r="E136" s="61">
        <f>E137</f>
        <v>0</v>
      </c>
      <c r="F136" s="61">
        <f t="shared" si="128"/>
        <v>663.61</v>
      </c>
      <c r="G136" s="61">
        <f t="shared" si="128"/>
        <v>663.61</v>
      </c>
      <c r="H136" s="61">
        <f t="shared" si="128"/>
        <v>0</v>
      </c>
      <c r="I136" s="61">
        <f t="shared" si="128"/>
        <v>0</v>
      </c>
      <c r="J136" s="61">
        <f t="shared" si="128"/>
        <v>0</v>
      </c>
    </row>
    <row r="137" spans="1:10" x14ac:dyDescent="0.25">
      <c r="A137" s="195">
        <v>32</v>
      </c>
      <c r="B137" s="196"/>
      <c r="C137" s="197"/>
      <c r="D137" s="58" t="s">
        <v>30</v>
      </c>
      <c r="E137" s="61">
        <v>0</v>
      </c>
      <c r="F137" s="59">
        <v>663.61</v>
      </c>
      <c r="G137" s="59">
        <v>663.61</v>
      </c>
      <c r="H137" s="59">
        <v>0</v>
      </c>
      <c r="I137" s="59">
        <v>0</v>
      </c>
      <c r="J137" s="105">
        <v>0</v>
      </c>
    </row>
    <row r="138" spans="1:10" x14ac:dyDescent="0.25">
      <c r="A138" s="189" t="s">
        <v>209</v>
      </c>
      <c r="B138" s="190"/>
      <c r="C138" s="191"/>
      <c r="D138" s="138" t="s">
        <v>150</v>
      </c>
      <c r="E138" s="109">
        <f t="shared" ref="E138:J138" si="129">E139</f>
        <v>0</v>
      </c>
      <c r="F138" s="146">
        <f t="shared" si="129"/>
        <v>0</v>
      </c>
      <c r="G138" s="146">
        <f t="shared" si="129"/>
        <v>3000</v>
      </c>
      <c r="H138" s="146">
        <f t="shared" si="129"/>
        <v>0</v>
      </c>
      <c r="I138" s="146">
        <f t="shared" si="129"/>
        <v>0</v>
      </c>
      <c r="J138" s="146">
        <f t="shared" si="129"/>
        <v>0</v>
      </c>
    </row>
    <row r="139" spans="1:10" x14ac:dyDescent="0.25">
      <c r="A139" s="147">
        <v>4</v>
      </c>
      <c r="B139" s="148"/>
      <c r="C139" s="149"/>
      <c r="D139" s="134" t="s">
        <v>155</v>
      </c>
      <c r="E139" s="61">
        <f>E140</f>
        <v>0</v>
      </c>
      <c r="F139" s="105">
        <v>0</v>
      </c>
      <c r="G139" s="105">
        <f>G140</f>
        <v>3000</v>
      </c>
      <c r="H139" s="105">
        <v>0</v>
      </c>
      <c r="I139" s="105">
        <v>0</v>
      </c>
      <c r="J139" s="105">
        <v>0</v>
      </c>
    </row>
    <row r="140" spans="1:10" x14ac:dyDescent="0.25">
      <c r="A140" s="135">
        <v>42</v>
      </c>
      <c r="B140" s="136"/>
      <c r="C140" s="137"/>
      <c r="D140" s="134" t="s">
        <v>154</v>
      </c>
      <c r="E140" s="61">
        <v>0</v>
      </c>
      <c r="F140" s="105">
        <v>0</v>
      </c>
      <c r="G140" s="105">
        <v>3000</v>
      </c>
      <c r="H140" s="105">
        <v>0</v>
      </c>
      <c r="I140" s="105">
        <v>0</v>
      </c>
      <c r="J140" s="105">
        <v>0</v>
      </c>
    </row>
    <row r="141" spans="1:10" x14ac:dyDescent="0.25">
      <c r="A141" s="189" t="s">
        <v>202</v>
      </c>
      <c r="B141" s="190"/>
      <c r="C141" s="191"/>
      <c r="D141" s="138" t="s">
        <v>203</v>
      </c>
      <c r="E141" s="109">
        <f>E142</f>
        <v>2234</v>
      </c>
      <c r="F141" s="146">
        <f>F142</f>
        <v>0</v>
      </c>
      <c r="G141" s="146">
        <f>G142</f>
        <v>0</v>
      </c>
      <c r="H141" s="146">
        <v>0</v>
      </c>
      <c r="I141" s="146">
        <v>0</v>
      </c>
      <c r="J141" s="146">
        <v>0</v>
      </c>
    </row>
    <row r="142" spans="1:10" x14ac:dyDescent="0.25">
      <c r="A142" s="147">
        <v>4</v>
      </c>
      <c r="B142" s="148"/>
      <c r="C142" s="149"/>
      <c r="D142" s="134" t="s">
        <v>155</v>
      </c>
      <c r="E142" s="61">
        <f>E143</f>
        <v>2234</v>
      </c>
      <c r="F142" s="105">
        <f>F143</f>
        <v>0</v>
      </c>
      <c r="G142" s="105">
        <v>0</v>
      </c>
      <c r="H142" s="105">
        <v>0</v>
      </c>
      <c r="I142" s="105">
        <v>0</v>
      </c>
      <c r="J142" s="105">
        <v>0</v>
      </c>
    </row>
    <row r="143" spans="1:10" x14ac:dyDescent="0.25">
      <c r="A143" s="135">
        <v>42</v>
      </c>
      <c r="B143" s="136"/>
      <c r="C143" s="137"/>
      <c r="D143" s="134" t="s">
        <v>154</v>
      </c>
      <c r="E143" s="61">
        <v>2234</v>
      </c>
      <c r="F143" s="105">
        <v>0</v>
      </c>
      <c r="G143" s="105">
        <v>0</v>
      </c>
      <c r="H143" s="105">
        <v>0</v>
      </c>
      <c r="I143" s="105">
        <v>0</v>
      </c>
      <c r="J143" s="105">
        <v>0</v>
      </c>
    </row>
    <row r="144" spans="1:10" ht="25.5" customHeight="1" x14ac:dyDescent="0.25">
      <c r="A144" s="186" t="s">
        <v>156</v>
      </c>
      <c r="B144" s="187"/>
      <c r="C144" s="188"/>
      <c r="D144" s="57" t="s">
        <v>157</v>
      </c>
      <c r="E144" s="60">
        <f>E145</f>
        <v>44007</v>
      </c>
      <c r="F144" s="60">
        <f t="shared" ref="F144:J144" si="130">F145</f>
        <v>33594.75</v>
      </c>
      <c r="G144" s="60">
        <f t="shared" si="130"/>
        <v>59033.98</v>
      </c>
      <c r="H144" s="60">
        <f t="shared" si="130"/>
        <v>59033.98</v>
      </c>
      <c r="I144" s="60">
        <f t="shared" si="130"/>
        <v>59033.98</v>
      </c>
      <c r="J144" s="60">
        <f t="shared" si="130"/>
        <v>59033.98</v>
      </c>
    </row>
    <row r="145" spans="1:10" ht="15" customHeight="1" x14ac:dyDescent="0.25">
      <c r="A145" s="189" t="s">
        <v>136</v>
      </c>
      <c r="B145" s="190"/>
      <c r="C145" s="191"/>
      <c r="D145" s="110" t="s">
        <v>137</v>
      </c>
      <c r="E145" s="111">
        <f>E146</f>
        <v>44007</v>
      </c>
      <c r="F145" s="111">
        <f t="shared" ref="F145:J145" si="131">F146</f>
        <v>33594.75</v>
      </c>
      <c r="G145" s="111">
        <f t="shared" si="131"/>
        <v>59033.98</v>
      </c>
      <c r="H145" s="111">
        <f t="shared" si="131"/>
        <v>59033.98</v>
      </c>
      <c r="I145" s="111">
        <f t="shared" si="131"/>
        <v>59033.98</v>
      </c>
      <c r="J145" s="111">
        <f t="shared" si="131"/>
        <v>59033.98</v>
      </c>
    </row>
    <row r="146" spans="1:10" x14ac:dyDescent="0.25">
      <c r="A146" s="192">
        <v>3</v>
      </c>
      <c r="B146" s="193"/>
      <c r="C146" s="194"/>
      <c r="D146" s="58" t="s">
        <v>17</v>
      </c>
      <c r="E146" s="61">
        <f>E147</f>
        <v>44007</v>
      </c>
      <c r="F146" s="61">
        <f t="shared" ref="F146:J146" si="132">F147</f>
        <v>33594.75</v>
      </c>
      <c r="G146" s="61">
        <f t="shared" si="132"/>
        <v>59033.98</v>
      </c>
      <c r="H146" s="61">
        <f t="shared" si="132"/>
        <v>59033.98</v>
      </c>
      <c r="I146" s="61">
        <f t="shared" si="132"/>
        <v>59033.98</v>
      </c>
      <c r="J146" s="61">
        <f t="shared" si="132"/>
        <v>59033.98</v>
      </c>
    </row>
    <row r="147" spans="1:10" x14ac:dyDescent="0.25">
      <c r="A147" s="195">
        <v>32</v>
      </c>
      <c r="B147" s="196"/>
      <c r="C147" s="197"/>
      <c r="D147" s="58" t="s">
        <v>30</v>
      </c>
      <c r="E147" s="61">
        <v>44007</v>
      </c>
      <c r="F147" s="59">
        <v>33594.75</v>
      </c>
      <c r="G147" s="59">
        <v>59033.98</v>
      </c>
      <c r="H147" s="59">
        <v>59033.98</v>
      </c>
      <c r="I147" s="59">
        <v>59033.98</v>
      </c>
      <c r="J147" s="105">
        <v>59033.98</v>
      </c>
    </row>
    <row r="148" spans="1:10" ht="8.25" customHeight="1" x14ac:dyDescent="0.25">
      <c r="G148">
        <v>0</v>
      </c>
    </row>
    <row r="149" spans="1:10" ht="7.5" customHeight="1" x14ac:dyDescent="0.25"/>
    <row r="150" spans="1:10" x14ac:dyDescent="0.25">
      <c r="A150" s="150"/>
      <c r="B150" s="150"/>
      <c r="C150" s="150"/>
      <c r="D150" s="150"/>
    </row>
    <row r="152" spans="1:10" x14ac:dyDescent="0.25">
      <c r="A152" s="218"/>
      <c r="B152" s="218"/>
      <c r="C152" s="218"/>
      <c r="D152" s="218"/>
    </row>
  </sheetData>
  <mergeCells count="132">
    <mergeCell ref="A111:C111"/>
    <mergeCell ref="A110:C110"/>
    <mergeCell ref="A43:C43"/>
    <mergeCell ref="A44:C44"/>
    <mergeCell ref="A55:C55"/>
    <mergeCell ref="A52:C52"/>
    <mergeCell ref="A14:C14"/>
    <mergeCell ref="A15:C15"/>
    <mergeCell ref="A49:C49"/>
    <mergeCell ref="A56:C56"/>
    <mergeCell ref="A86:C86"/>
    <mergeCell ref="A45:C45"/>
    <mergeCell ref="A46:C46"/>
    <mergeCell ref="A47:C47"/>
    <mergeCell ref="A48:C48"/>
    <mergeCell ref="A51:C51"/>
    <mergeCell ref="A59:C59"/>
    <mergeCell ref="A60:C60"/>
    <mergeCell ref="A61:C61"/>
    <mergeCell ref="A84:C84"/>
    <mergeCell ref="A23:C23"/>
    <mergeCell ref="A24:C24"/>
    <mergeCell ref="A37:C37"/>
    <mergeCell ref="A109:C109"/>
    <mergeCell ref="A115:C115"/>
    <mergeCell ref="A152:D152"/>
    <mergeCell ref="A98:C98"/>
    <mergeCell ref="A99:C99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80:C80"/>
    <mergeCell ref="A81:C81"/>
    <mergeCell ref="A90:C90"/>
    <mergeCell ref="A91:C91"/>
    <mergeCell ref="A92:C92"/>
    <mergeCell ref="A82:C82"/>
    <mergeCell ref="A85:C85"/>
    <mergeCell ref="A79:C79"/>
    <mergeCell ref="A1:J1"/>
    <mergeCell ref="A7:C7"/>
    <mergeCell ref="A10:C10"/>
    <mergeCell ref="A11:C11"/>
    <mergeCell ref="A13:C13"/>
    <mergeCell ref="A12:C12"/>
    <mergeCell ref="A108:C108"/>
    <mergeCell ref="A87:C87"/>
    <mergeCell ref="A93:C93"/>
    <mergeCell ref="A94:C94"/>
    <mergeCell ref="A95:C95"/>
    <mergeCell ref="A100:C100"/>
    <mergeCell ref="A88:C88"/>
    <mergeCell ref="A106:C106"/>
    <mergeCell ref="A105:C105"/>
    <mergeCell ref="A89:C89"/>
    <mergeCell ref="A16:C16"/>
    <mergeCell ref="A18:C18"/>
    <mergeCell ref="A34:C34"/>
    <mergeCell ref="A35:C35"/>
    <mergeCell ref="A76:C76"/>
    <mergeCell ref="A128:C128"/>
    <mergeCell ref="A5:C5"/>
    <mergeCell ref="A3:J3"/>
    <mergeCell ref="A104:C104"/>
    <mergeCell ref="A107:C107"/>
    <mergeCell ref="A117:C117"/>
    <mergeCell ref="A118:C118"/>
    <mergeCell ref="A119:C119"/>
    <mergeCell ref="A121:C121"/>
    <mergeCell ref="A120:C120"/>
    <mergeCell ref="A114:C114"/>
    <mergeCell ref="A39:C39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62:C62"/>
    <mergeCell ref="A83:C83"/>
    <mergeCell ref="A78:C78"/>
    <mergeCell ref="A129:C129"/>
    <mergeCell ref="A132:C132"/>
    <mergeCell ref="A38:C38"/>
    <mergeCell ref="A53:C53"/>
    <mergeCell ref="A54:C54"/>
    <mergeCell ref="A40:C40"/>
    <mergeCell ref="A41:C41"/>
    <mergeCell ref="A42:C42"/>
    <mergeCell ref="A8:C8"/>
    <mergeCell ref="A9:C9"/>
    <mergeCell ref="A20:C20"/>
    <mergeCell ref="A96:C96"/>
    <mergeCell ref="A97:C97"/>
    <mergeCell ref="A21:C21"/>
    <mergeCell ref="A22:C22"/>
    <mergeCell ref="A122:C122"/>
    <mergeCell ref="A123:C123"/>
    <mergeCell ref="A124:C124"/>
    <mergeCell ref="A126:C126"/>
    <mergeCell ref="A127:C127"/>
    <mergeCell ref="A125:C125"/>
    <mergeCell ref="A101:C101"/>
    <mergeCell ref="A102:C102"/>
    <mergeCell ref="A103:C103"/>
    <mergeCell ref="A150:D150"/>
    <mergeCell ref="A144:C144"/>
    <mergeCell ref="A145:C145"/>
    <mergeCell ref="A146:C146"/>
    <mergeCell ref="A147:C147"/>
    <mergeCell ref="A130:C130"/>
    <mergeCell ref="A131:C131"/>
    <mergeCell ref="A134:C134"/>
    <mergeCell ref="A135:C135"/>
    <mergeCell ref="A136:C136"/>
    <mergeCell ref="A137:C137"/>
    <mergeCell ref="A133:C133"/>
    <mergeCell ref="A138:C138"/>
    <mergeCell ref="A141:C14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c8e87a-1df1-4a78-94b4-feb5077509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D0E02FAA450F4AB97E6AD73AC4E38A" ma:contentTypeVersion="17" ma:contentTypeDescription="Create a new document." ma:contentTypeScope="" ma:versionID="cba179d83bf94a8faa4152c0b02d6bd6">
  <xsd:schema xmlns:xsd="http://www.w3.org/2001/XMLSchema" xmlns:xs="http://www.w3.org/2001/XMLSchema" xmlns:p="http://schemas.microsoft.com/office/2006/metadata/properties" xmlns:ns3="f9c8e87a-1df1-4a78-94b4-feb50775094c" xmlns:ns4="bc39634f-0dea-49af-ac54-cef8e4dadb9c" targetNamespace="http://schemas.microsoft.com/office/2006/metadata/properties" ma:root="true" ma:fieldsID="928d82ebe88718d3dc5fe66b174c2a64" ns3:_="" ns4:_="">
    <xsd:import namespace="f9c8e87a-1df1-4a78-94b4-feb50775094c"/>
    <xsd:import namespace="bc39634f-0dea-49af-ac54-cef8e4dadb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8e87a-1df1-4a78-94b4-feb507750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9634f-0dea-49af-ac54-cef8e4dadb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FCE7C-5B5C-41F6-93FB-80B5AF1F86F3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bc39634f-0dea-49af-ac54-cef8e4dadb9c"/>
    <ds:schemaRef ds:uri="f9c8e87a-1df1-4a78-94b4-feb50775094c"/>
  </ds:schemaRefs>
</ds:datastoreItem>
</file>

<file path=customXml/itemProps2.xml><?xml version="1.0" encoding="utf-8"?>
<ds:datastoreItem xmlns:ds="http://schemas.openxmlformats.org/officeDocument/2006/customXml" ds:itemID="{29CCA0D8-479C-400A-AA95-6C466DFBE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55EA5-FB84-4C66-946E-9F2841E75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c8e87a-1df1-4a78-94b4-feb50775094c"/>
    <ds:schemaRef ds:uri="bc39634f-0dea-49af-ac54-cef8e4dad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2024-11-22T11:05:51Z</cp:lastPrinted>
  <dcterms:created xsi:type="dcterms:W3CDTF">2022-08-12T12:51:27Z</dcterms:created>
  <dcterms:modified xsi:type="dcterms:W3CDTF">2024-11-22T11:28:09Z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0x01010059D0E02FAA450F4AB97E6AD73AC4E38A</vt:lpwstr>
  </property>
</Properties>
</file>