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IZVJEŠTAJI\PERIODIČNI OBRAČUNI\PER.OB.ZA 2025\FINANCIJSKI IZVJEŠTAJ 1-6-2025\"/>
    </mc:Choice>
  </mc:AlternateContent>
  <xr:revisionPtr revIDLastSave="0" documentId="13_ncr:1_{394C360A-C4AF-4FE5-8A30-AC0FFAEC77D7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definedNames>
    <definedName name="_xlnm.Print_Titles" localSheetId="1">' Račun prihoda i rashoda'!$43:$43</definedName>
    <definedName name="_xlnm.Print_Titles" localSheetId="4">'POSEBNI DIO'!$5:$5</definedName>
    <definedName name="_xlnm.Print_Titles" localSheetId="2">'Rashodi prema funkcijskoj kl'!$9:$9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8" i="1"/>
  <c r="J37" i="1"/>
  <c r="K17" i="1"/>
  <c r="K19" i="1"/>
  <c r="K20" i="1"/>
  <c r="K21" i="1"/>
  <c r="K16" i="1"/>
  <c r="J19" i="1"/>
  <c r="J16" i="1"/>
  <c r="J46" i="3"/>
  <c r="J47" i="3"/>
  <c r="J52" i="3"/>
  <c r="J53" i="3"/>
  <c r="J54" i="3"/>
  <c r="J55" i="3"/>
  <c r="J56" i="3"/>
  <c r="J60" i="3"/>
  <c r="J61" i="3"/>
  <c r="J63" i="3"/>
  <c r="J64" i="3"/>
  <c r="J65" i="3"/>
  <c r="J67" i="3"/>
  <c r="J68" i="3"/>
  <c r="J69" i="3"/>
  <c r="J70" i="3"/>
  <c r="J71" i="3"/>
  <c r="J72" i="3"/>
  <c r="J73" i="3"/>
  <c r="J74" i="3"/>
  <c r="J75" i="3"/>
  <c r="J77" i="3"/>
  <c r="J80" i="3"/>
  <c r="J83" i="3"/>
  <c r="J87" i="3"/>
  <c r="J93" i="3"/>
  <c r="J97" i="3"/>
  <c r="J103" i="3"/>
  <c r="J107" i="3"/>
  <c r="J108" i="3"/>
  <c r="J110" i="3"/>
  <c r="J111" i="3"/>
  <c r="J112" i="3"/>
  <c r="J115" i="3"/>
  <c r="J119" i="3"/>
  <c r="J121" i="3"/>
  <c r="J124" i="3"/>
  <c r="J126" i="3"/>
  <c r="J45" i="3"/>
  <c r="J15" i="3"/>
  <c r="J17" i="3"/>
  <c r="J20" i="3"/>
  <c r="J24" i="3"/>
  <c r="J31" i="3"/>
  <c r="J32" i="3"/>
  <c r="J12" i="3"/>
  <c r="J11" i="3"/>
  <c r="F24" i="3" l="1"/>
  <c r="H107" i="7" l="1"/>
  <c r="H118" i="7"/>
  <c r="G118" i="7"/>
  <c r="G107" i="7"/>
  <c r="H121" i="3"/>
  <c r="G121" i="3"/>
  <c r="F121" i="3"/>
  <c r="E121" i="3"/>
  <c r="H112" i="3"/>
  <c r="G112" i="3"/>
  <c r="F112" i="3"/>
  <c r="E112" i="3"/>
  <c r="E110" i="3"/>
  <c r="G99" i="3"/>
  <c r="F99" i="3"/>
  <c r="E99" i="3"/>
  <c r="H93" i="3"/>
  <c r="G83" i="3"/>
  <c r="F83" i="3"/>
  <c r="E83" i="3"/>
  <c r="E80" i="3"/>
  <c r="E77" i="3" s="1"/>
  <c r="E79" i="3"/>
  <c r="H74" i="3"/>
  <c r="H73" i="3"/>
  <c r="H72" i="3"/>
  <c r="H70" i="3"/>
  <c r="H53" i="3"/>
  <c r="G53" i="3"/>
  <c r="F53" i="3"/>
  <c r="E53" i="3"/>
  <c r="H69" i="3"/>
  <c r="G69" i="3"/>
  <c r="F69" i="3"/>
  <c r="E69" i="3"/>
  <c r="H68" i="3"/>
  <c r="H67" i="3"/>
  <c r="H66" i="3"/>
  <c r="G66" i="3"/>
  <c r="F66" i="3"/>
  <c r="E66" i="3"/>
  <c r="H65" i="3"/>
  <c r="H64" i="3"/>
  <c r="H63" i="3"/>
  <c r="H62" i="3"/>
  <c r="H61" i="3"/>
  <c r="G75" i="3"/>
  <c r="G74" i="3"/>
  <c r="G73" i="3"/>
  <c r="G72" i="3"/>
  <c r="H71" i="3"/>
  <c r="G71" i="3"/>
  <c r="F71" i="3"/>
  <c r="E71" i="3"/>
  <c r="G70" i="3"/>
  <c r="G68" i="3"/>
  <c r="G67" i="3"/>
  <c r="G65" i="3"/>
  <c r="G63" i="3"/>
  <c r="G62" i="3"/>
  <c r="G61" i="3"/>
  <c r="F74" i="3"/>
  <c r="F72" i="3"/>
  <c r="F70" i="3"/>
  <c r="F68" i="3"/>
  <c r="F67" i="3"/>
  <c r="F65" i="3"/>
  <c r="F64" i="3"/>
  <c r="F63" i="3"/>
  <c r="F62" i="3"/>
  <c r="F61" i="3"/>
  <c r="E74" i="3"/>
  <c r="E73" i="3"/>
  <c r="E72" i="3"/>
  <c r="E70" i="3"/>
  <c r="E68" i="3"/>
  <c r="E67" i="3"/>
  <c r="E65" i="3"/>
  <c r="E64" i="3"/>
  <c r="E62" i="3"/>
  <c r="E61" i="3"/>
  <c r="H56" i="3"/>
  <c r="H55" i="3"/>
  <c r="H54" i="3"/>
  <c r="H52" i="3"/>
  <c r="H48" i="3"/>
  <c r="H47" i="3"/>
  <c r="G56" i="3"/>
  <c r="G55" i="3"/>
  <c r="G54" i="3"/>
  <c r="G52" i="3"/>
  <c r="G49" i="3"/>
  <c r="G48" i="3"/>
  <c r="G47" i="3"/>
  <c r="F56" i="3"/>
  <c r="F55" i="3"/>
  <c r="F54" i="3"/>
  <c r="F52" i="3"/>
  <c r="F48" i="3"/>
  <c r="F47" i="3"/>
  <c r="E58" i="3"/>
  <c r="E56" i="3"/>
  <c r="E55" i="3"/>
  <c r="E54" i="3"/>
  <c r="E52" i="3"/>
  <c r="E48" i="3"/>
  <c r="E47" i="3"/>
  <c r="J130" i="7" l="1"/>
  <c r="J107" i="7"/>
  <c r="J76" i="7"/>
  <c r="J69" i="7"/>
  <c r="J60" i="7"/>
  <c r="J40" i="7"/>
  <c r="J35" i="7"/>
  <c r="J32" i="7"/>
  <c r="J28" i="7"/>
  <c r="J23" i="7"/>
  <c r="J18" i="7"/>
  <c r="J9" i="7"/>
  <c r="J8" i="7"/>
  <c r="E7" i="7"/>
  <c r="E75" i="7"/>
  <c r="E76" i="7"/>
  <c r="E107" i="7"/>
  <c r="H123" i="7"/>
  <c r="H124" i="7"/>
  <c r="G123" i="7"/>
  <c r="G124" i="7"/>
  <c r="G126" i="7"/>
  <c r="G128" i="7"/>
  <c r="F123" i="7"/>
  <c r="F124" i="7"/>
  <c r="E128" i="7"/>
  <c r="E123" i="7"/>
  <c r="E124" i="7"/>
  <c r="E78" i="7" l="1"/>
  <c r="E8" i="7"/>
  <c r="H9" i="7"/>
  <c r="G9" i="7"/>
  <c r="F9" i="7"/>
  <c r="E9" i="7"/>
  <c r="E16" i="7"/>
  <c r="E14" i="7"/>
  <c r="H57" i="7" l="1"/>
  <c r="H56" i="7" s="1"/>
  <c r="G57" i="7"/>
  <c r="G56" i="7" s="1"/>
  <c r="F57" i="7"/>
  <c r="F56" i="7" s="1"/>
  <c r="H49" i="7"/>
  <c r="H48" i="7" s="1"/>
  <c r="G49" i="7"/>
  <c r="G48" i="7" s="1"/>
  <c r="F49" i="7"/>
  <c r="F48" i="7" s="1"/>
  <c r="F124" i="3" l="1"/>
  <c r="G124" i="3"/>
  <c r="H124" i="3"/>
  <c r="E124" i="3"/>
  <c r="E123" i="3"/>
  <c r="F123" i="3"/>
  <c r="G123" i="3"/>
  <c r="H123" i="3"/>
  <c r="H99" i="3"/>
  <c r="H103" i="3"/>
  <c r="H83" i="3"/>
  <c r="G28" i="3" l="1"/>
  <c r="G119" i="3"/>
  <c r="H119" i="3"/>
  <c r="H28" i="3"/>
  <c r="H24" i="3" s="1"/>
  <c r="H11" i="3" s="1"/>
  <c r="I123" i="3"/>
  <c r="I99" i="3"/>
  <c r="H132" i="7"/>
  <c r="H131" i="7" s="1"/>
  <c r="H130" i="7" s="1"/>
  <c r="H128" i="7" l="1"/>
  <c r="H25" i="7"/>
  <c r="H36" i="7"/>
  <c r="H73" i="7"/>
  <c r="G132" i="7" l="1"/>
  <c r="G131" i="7" s="1"/>
  <c r="G130" i="7" s="1"/>
  <c r="F132" i="7"/>
  <c r="F131" i="7" s="1"/>
  <c r="F130" i="7" s="1"/>
  <c r="E132" i="7"/>
  <c r="E131" i="7" s="1"/>
  <c r="E130" i="7" s="1"/>
  <c r="I130" i="7" s="1"/>
  <c r="E103" i="3" l="1"/>
  <c r="I103" i="3" s="1"/>
  <c r="F73" i="3" l="1"/>
  <c r="F122" i="3" l="1"/>
  <c r="F119" i="3" s="1"/>
  <c r="E122" i="3"/>
  <c r="E119" i="3" s="1"/>
  <c r="E115" i="3"/>
  <c r="H115" i="3"/>
  <c r="G115" i="3"/>
  <c r="F115" i="3"/>
  <c r="H75" i="3"/>
  <c r="H60" i="3" s="1"/>
  <c r="F75" i="3"/>
  <c r="F60" i="3" s="1"/>
  <c r="E75" i="3"/>
  <c r="I72" i="3"/>
  <c r="I47" i="3" l="1"/>
  <c r="I119" i="3" l="1"/>
  <c r="H105" i="7" l="1"/>
  <c r="H104" i="7" s="1"/>
  <c r="G105" i="7"/>
  <c r="G104" i="7" s="1"/>
  <c r="F104" i="7"/>
  <c r="E105" i="7"/>
  <c r="E104" i="7" s="1"/>
  <c r="G78" i="7"/>
  <c r="F78" i="7"/>
  <c r="H78" i="7"/>
  <c r="E10" i="7"/>
  <c r="E12" i="7"/>
  <c r="G12" i="7"/>
  <c r="F12" i="7"/>
  <c r="G10" i="7"/>
  <c r="F10" i="7"/>
  <c r="E73" i="7"/>
  <c r="H33" i="7"/>
  <c r="H32" i="7" s="1"/>
  <c r="G33" i="7"/>
  <c r="G32" i="7" s="1"/>
  <c r="F32" i="7"/>
  <c r="E33" i="7"/>
  <c r="E32" i="7" s="1"/>
  <c r="F25" i="7"/>
  <c r="E25" i="7"/>
  <c r="H12" i="7"/>
  <c r="H10" i="7"/>
  <c r="F93" i="3" l="1"/>
  <c r="G93" i="3"/>
  <c r="E93" i="3"/>
  <c r="F45" i="7" l="1"/>
  <c r="G45" i="7"/>
  <c r="H45" i="7"/>
  <c r="E45" i="7"/>
  <c r="I30" i="1" l="1"/>
  <c r="F29" i="7" l="1"/>
  <c r="F28" i="7" s="1"/>
  <c r="G29" i="7"/>
  <c r="G28" i="7" s="1"/>
  <c r="H29" i="7"/>
  <c r="H28" i="7" s="1"/>
  <c r="E29" i="7" l="1"/>
  <c r="E28" i="7" s="1"/>
  <c r="I28" i="7" s="1"/>
  <c r="F111" i="3" l="1"/>
  <c r="G111" i="3"/>
  <c r="H111" i="3"/>
  <c r="E111" i="3"/>
  <c r="E108" i="3" s="1"/>
  <c r="F110" i="3"/>
  <c r="F108" i="3" s="1"/>
  <c r="G110" i="3"/>
  <c r="G108" i="3" s="1"/>
  <c r="G107" i="3" s="1"/>
  <c r="H110" i="3"/>
  <c r="G64" i="3"/>
  <c r="G60" i="3" s="1"/>
  <c r="E63" i="3"/>
  <c r="E60" i="3" s="1"/>
  <c r="F49" i="3"/>
  <c r="H49" i="3"/>
  <c r="E49" i="3"/>
  <c r="E46" i="3" s="1"/>
  <c r="I31" i="3"/>
  <c r="H108" i="3" l="1"/>
  <c r="G20" i="3"/>
  <c r="I48" i="3"/>
  <c r="I111" i="3"/>
  <c r="E107" i="3"/>
  <c r="F107" i="3"/>
  <c r="H107" i="3" l="1"/>
  <c r="I108" i="3"/>
  <c r="F20" i="3"/>
  <c r="E20" i="3"/>
  <c r="H95" i="7"/>
  <c r="H24" i="7"/>
  <c r="H23" i="7" s="1"/>
  <c r="H138" i="7"/>
  <c r="H126" i="7"/>
  <c r="H121" i="7"/>
  <c r="H119" i="7"/>
  <c r="H116" i="7"/>
  <c r="H114" i="7"/>
  <c r="H111" i="7"/>
  <c r="H109" i="7"/>
  <c r="H101" i="7"/>
  <c r="H91" i="7"/>
  <c r="H90" i="7" s="1"/>
  <c r="H87" i="7"/>
  <c r="H86" i="7" s="1"/>
  <c r="H83" i="7"/>
  <c r="H82" i="7" s="1"/>
  <c r="H71" i="7"/>
  <c r="H70" i="7" s="1"/>
  <c r="H69" i="7" s="1"/>
  <c r="H66" i="7"/>
  <c r="H65" i="7" s="1"/>
  <c r="H62" i="7"/>
  <c r="H61" i="7" s="1"/>
  <c r="H53" i="7"/>
  <c r="H52" i="7" s="1"/>
  <c r="H42" i="7"/>
  <c r="H41" i="7" s="1"/>
  <c r="H40" i="7" s="1"/>
  <c r="H38" i="7"/>
  <c r="H35" i="7" s="1"/>
  <c r="H20" i="7"/>
  <c r="H19" i="7" s="1"/>
  <c r="H18" i="7" s="1"/>
  <c r="H101" i="3"/>
  <c r="H80" i="3"/>
  <c r="H79" i="3"/>
  <c r="H77" i="3" s="1"/>
  <c r="H58" i="3"/>
  <c r="H46" i="3" s="1"/>
  <c r="H36" i="3"/>
  <c r="H20" i="3"/>
  <c r="H17" i="3"/>
  <c r="H15" i="3"/>
  <c r="H12" i="3"/>
  <c r="F103" i="3"/>
  <c r="G103" i="3"/>
  <c r="F38" i="7"/>
  <c r="F35" i="7" s="1"/>
  <c r="G38" i="7"/>
  <c r="G35" i="7" s="1"/>
  <c r="E38" i="7"/>
  <c r="E35" i="7" s="1"/>
  <c r="I20" i="3" l="1"/>
  <c r="H60" i="7"/>
  <c r="I107" i="3"/>
  <c r="I35" i="7"/>
  <c r="E46" i="5"/>
  <c r="H137" i="7"/>
  <c r="H94" i="7"/>
  <c r="H77" i="7"/>
  <c r="H97" i="3"/>
  <c r="H35" i="3"/>
  <c r="H87" i="3"/>
  <c r="H108" i="7"/>
  <c r="H113" i="7"/>
  <c r="H76" i="7" l="1"/>
  <c r="H8" i="7"/>
  <c r="H136" i="7"/>
  <c r="H45" i="3"/>
  <c r="F12" i="3"/>
  <c r="G12" i="3"/>
  <c r="E12" i="3"/>
  <c r="F17" i="3"/>
  <c r="G17" i="3"/>
  <c r="E17" i="3"/>
  <c r="I17" i="3" s="1"/>
  <c r="F15" i="3"/>
  <c r="G15" i="3"/>
  <c r="E15" i="3"/>
  <c r="I15" i="3" s="1"/>
  <c r="F36" i="3"/>
  <c r="F35" i="3" s="1"/>
  <c r="G36" i="3"/>
  <c r="G35" i="3" s="1"/>
  <c r="E36" i="3"/>
  <c r="F101" i="3"/>
  <c r="F97" i="3" s="1"/>
  <c r="G101" i="3"/>
  <c r="G97" i="3" s="1"/>
  <c r="E101" i="3"/>
  <c r="F87" i="3"/>
  <c r="G87" i="3"/>
  <c r="I83" i="3"/>
  <c r="F80" i="3"/>
  <c r="G80" i="3"/>
  <c r="G24" i="3" s="1"/>
  <c r="G11" i="3" s="1"/>
  <c r="I80" i="3"/>
  <c r="F79" i="3"/>
  <c r="G79" i="3"/>
  <c r="G77" i="3" s="1"/>
  <c r="F58" i="3"/>
  <c r="F46" i="3" s="1"/>
  <c r="G58" i="3"/>
  <c r="G46" i="3" s="1"/>
  <c r="I12" i="3" l="1"/>
  <c r="H75" i="7"/>
  <c r="J75" i="7" s="1"/>
  <c r="J136" i="7"/>
  <c r="I60" i="3"/>
  <c r="I77" i="3"/>
  <c r="F77" i="3"/>
  <c r="I46" i="3"/>
  <c r="E30" i="3"/>
  <c r="I21" i="1"/>
  <c r="H126" i="3"/>
  <c r="I20" i="1"/>
  <c r="E87" i="3"/>
  <c r="E35" i="3"/>
  <c r="E97" i="3"/>
  <c r="I97" i="3" s="1"/>
  <c r="G21" i="1"/>
  <c r="H21" i="1"/>
  <c r="H7" i="7" l="1"/>
  <c r="I17" i="1"/>
  <c r="I16" i="1" s="1"/>
  <c r="E45" i="3"/>
  <c r="I45" i="3" s="1"/>
  <c r="G45" i="3"/>
  <c r="E24" i="3"/>
  <c r="I19" i="1"/>
  <c r="F45" i="3"/>
  <c r="G20" i="1" s="1"/>
  <c r="G71" i="7"/>
  <c r="G70" i="7" s="1"/>
  <c r="G69" i="7" s="1"/>
  <c r="F71" i="7"/>
  <c r="F70" i="7" s="1"/>
  <c r="F69" i="7" s="1"/>
  <c r="E71" i="7"/>
  <c r="G121" i="7"/>
  <c r="F121" i="7"/>
  <c r="E121" i="7"/>
  <c r="F126" i="7"/>
  <c r="E126" i="7"/>
  <c r="G138" i="7"/>
  <c r="G137" i="7" s="1"/>
  <c r="G136" i="7" s="1"/>
  <c r="F138" i="7"/>
  <c r="F137" i="7" s="1"/>
  <c r="F136" i="7" s="1"/>
  <c r="E138" i="7"/>
  <c r="F119" i="7"/>
  <c r="G119" i="7"/>
  <c r="E119" i="7"/>
  <c r="F114" i="7"/>
  <c r="G114" i="7"/>
  <c r="E114" i="7"/>
  <c r="F116" i="7"/>
  <c r="G116" i="7"/>
  <c r="E116" i="7"/>
  <c r="F111" i="7"/>
  <c r="G111" i="7"/>
  <c r="F109" i="7"/>
  <c r="G109" i="7"/>
  <c r="E109" i="7"/>
  <c r="F95" i="7"/>
  <c r="F94" i="7" s="1"/>
  <c r="G95" i="7"/>
  <c r="G94" i="7" s="1"/>
  <c r="E95" i="7"/>
  <c r="G83" i="7"/>
  <c r="G82" i="7" s="1"/>
  <c r="F83" i="7"/>
  <c r="F82" i="7" s="1"/>
  <c r="E83" i="7"/>
  <c r="G101" i="7"/>
  <c r="G100" i="7" s="1"/>
  <c r="F101" i="7"/>
  <c r="F100" i="7" s="1"/>
  <c r="E101" i="7"/>
  <c r="I24" i="3" l="1"/>
  <c r="E11" i="3"/>
  <c r="J7" i="7"/>
  <c r="I7" i="7"/>
  <c r="E40" i="5"/>
  <c r="G40" i="5" s="1"/>
  <c r="F118" i="7"/>
  <c r="F113" i="7"/>
  <c r="E137" i="7"/>
  <c r="E136" i="7" s="1"/>
  <c r="I136" i="7" s="1"/>
  <c r="G108" i="7"/>
  <c r="F108" i="7"/>
  <c r="F107" i="7" s="1"/>
  <c r="E100" i="7"/>
  <c r="E94" i="7"/>
  <c r="E82" i="7"/>
  <c r="E77" i="7"/>
  <c r="E70" i="7"/>
  <c r="E69" i="7" s="1"/>
  <c r="I69" i="7" s="1"/>
  <c r="F126" i="3"/>
  <c r="F21" i="1"/>
  <c r="I22" i="1"/>
  <c r="I31" i="1" s="1"/>
  <c r="I38" i="1" s="1"/>
  <c r="G126" i="3"/>
  <c r="H20" i="1"/>
  <c r="E126" i="3"/>
  <c r="I126" i="3" s="1"/>
  <c r="F20" i="1"/>
  <c r="E118" i="7"/>
  <c r="E113" i="7"/>
  <c r="G113" i="7"/>
  <c r="E108" i="7"/>
  <c r="G66" i="7"/>
  <c r="G65" i="7" s="1"/>
  <c r="F66" i="7"/>
  <c r="F65" i="7" s="1"/>
  <c r="E66" i="7"/>
  <c r="G62" i="7"/>
  <c r="G61" i="7" s="1"/>
  <c r="G60" i="7" s="1"/>
  <c r="F62" i="7"/>
  <c r="F61" i="7" s="1"/>
  <c r="F60" i="7" s="1"/>
  <c r="E62" i="7"/>
  <c r="G91" i="7"/>
  <c r="G90" i="7" s="1"/>
  <c r="G76" i="7" s="1"/>
  <c r="F91" i="7"/>
  <c r="F90" i="7" s="1"/>
  <c r="E91" i="7"/>
  <c r="G87" i="7"/>
  <c r="G86" i="7" s="1"/>
  <c r="F87" i="7"/>
  <c r="F86" i="7" s="1"/>
  <c r="E87" i="7"/>
  <c r="G77" i="7"/>
  <c r="F77" i="7"/>
  <c r="G53" i="7"/>
  <c r="G52" i="7" s="1"/>
  <c r="F53" i="7"/>
  <c r="F52" i="7" s="1"/>
  <c r="E53" i="7"/>
  <c r="G42" i="7"/>
  <c r="G41" i="7" s="1"/>
  <c r="F42" i="7"/>
  <c r="F41" i="7" s="1"/>
  <c r="F40" i="7" s="1"/>
  <c r="E42" i="7"/>
  <c r="D46" i="5"/>
  <c r="C46" i="5"/>
  <c r="G25" i="7"/>
  <c r="G24" i="7" s="1"/>
  <c r="G23" i="7" s="1"/>
  <c r="F24" i="7"/>
  <c r="F23" i="7" s="1"/>
  <c r="G20" i="7"/>
  <c r="G19" i="7" s="1"/>
  <c r="G18" i="7" s="1"/>
  <c r="F20" i="7"/>
  <c r="F19" i="7" s="1"/>
  <c r="F18" i="7" s="1"/>
  <c r="F8" i="7" s="1"/>
  <c r="E20" i="7"/>
  <c r="G75" i="7" l="1"/>
  <c r="G40" i="7"/>
  <c r="G8" i="7"/>
  <c r="E41" i="5"/>
  <c r="E11" i="5"/>
  <c r="I107" i="7"/>
  <c r="E52" i="7"/>
  <c r="E41" i="7"/>
  <c r="E90" i="7"/>
  <c r="E86" i="7"/>
  <c r="E65" i="7"/>
  <c r="E61" i="7"/>
  <c r="E24" i="7"/>
  <c r="E19" i="7"/>
  <c r="I9" i="7"/>
  <c r="F76" i="7"/>
  <c r="H19" i="1"/>
  <c r="H30" i="1"/>
  <c r="F48" i="1"/>
  <c r="G45" i="1" s="1"/>
  <c r="G48" i="1" s="1"/>
  <c r="G30" i="1"/>
  <c r="F30" i="1"/>
  <c r="G19" i="1"/>
  <c r="F19" i="1"/>
  <c r="F11" i="5" l="1"/>
  <c r="G11" i="5"/>
  <c r="G7" i="7"/>
  <c r="E60" i="7"/>
  <c r="I60" i="7" s="1"/>
  <c r="I32" i="3"/>
  <c r="I76" i="7"/>
  <c r="F75" i="7"/>
  <c r="F11" i="3"/>
  <c r="G17" i="1" s="1"/>
  <c r="G16" i="1" s="1"/>
  <c r="G22" i="1" s="1"/>
  <c r="G31" i="1" s="1"/>
  <c r="G38" i="1" s="1"/>
  <c r="G39" i="1" s="1"/>
  <c r="E40" i="7"/>
  <c r="E23" i="7"/>
  <c r="I23" i="7" s="1"/>
  <c r="E18" i="7"/>
  <c r="H45" i="1"/>
  <c r="H48" i="1" s="1"/>
  <c r="I18" i="7" l="1"/>
  <c r="I8" i="7"/>
  <c r="I11" i="3"/>
  <c r="F7" i="7"/>
  <c r="C40" i="5" s="1"/>
  <c r="C11" i="5" s="1"/>
  <c r="D40" i="5"/>
  <c r="D41" i="5" s="1"/>
  <c r="B46" i="5"/>
  <c r="I75" i="7"/>
  <c r="F17" i="1" l="1"/>
  <c r="F16" i="1" s="1"/>
  <c r="C41" i="5"/>
  <c r="K38" i="1"/>
  <c r="D11" i="5"/>
  <c r="F22" i="1" l="1"/>
  <c r="F31" i="1" s="1"/>
  <c r="F38" i="1" s="1"/>
  <c r="B40" i="5"/>
  <c r="F40" i="5" s="1"/>
  <c r="B41" i="5" l="1"/>
  <c r="B11" i="5"/>
  <c r="H17" i="1" l="1"/>
  <c r="H16" i="1" s="1"/>
  <c r="H22" i="1" s="1"/>
  <c r="H31" i="1" l="1"/>
  <c r="H38" i="1" s="1"/>
  <c r="H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OS.BV.70</author>
  </authors>
  <commentList>
    <comment ref="H37" authorId="0" shapeId="0" xr:uid="{E59B1A98-3F89-43BD-B41D-F5BC6DF39FC0}">
      <text>
        <r>
          <rPr>
            <b/>
            <sz val="9"/>
            <color indexed="81"/>
            <rFont val="Segoe UI"/>
            <charset val="1"/>
          </rPr>
          <t>OS.BV.70:</t>
        </r>
        <r>
          <rPr>
            <sz val="9"/>
            <color indexed="81"/>
            <rFont val="Segoe UI"/>
            <charset val="1"/>
          </rPr>
          <t xml:space="preserve">
ovdje upiši podatak iz tablice od SDŽ REZULTAT POSL.</t>
        </r>
      </text>
    </comment>
  </commentList>
</comments>
</file>

<file path=xl/sharedStrings.xml><?xml version="1.0" encoding="utf-8"?>
<sst xmlns="http://schemas.openxmlformats.org/spreadsheetml/2006/main" count="583" uniqueCount="233">
  <si>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</si>
  <si>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</si>
  <si>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</si>
  <si>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</si>
  <si>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</si>
  <si>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</si>
  <si>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</si>
  <si>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</si>
  <si>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</si>
  <si>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</si>
  <si>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</si>
  <si>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</si>
  <si>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</si>
  <si>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</si>
  <si>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</si>
  <si>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</si>
  <si>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</si>
  <si>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</si>
  <si>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</si>
  <si>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</si>
  <si>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</si>
  <si>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</si>
  <si>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</si>
  <si>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</si>
  <si>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</si>
  <si>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</si>
  <si>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</si>
  <si>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</si>
  <si>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</si>
  <si>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</si>
  <si>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</si>
  <si>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</si>
  <si>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</si>
  <si>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</si>
  <si>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</si>
  <si>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</si>
  <si>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…</t>
  </si>
  <si>
    <t>Rashodi za nabavu proizvedene dugotrajne imovine</t>
  </si>
  <si>
    <t>Naziv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</si>
  <si>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</si>
  <si>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</si>
  <si>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</si>
  <si>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</si>
  <si>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</si>
  <si>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</si>
  <si>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</si>
  <si>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</si>
  <si>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</si>
  <si>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</si>
  <si>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</si>
  <si>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</si>
  <si>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</si>
  <si>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</si>
  <si>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</si>
  <si>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</si>
  <si>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</si>
  <si>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</si>
  <si>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</si>
  <si>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Ostali rashodi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</si>
  <si>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</si>
  <si>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</si>
  <si>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</si>
  <si>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</si>
  <si>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</si>
  <si>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</si>
  <si>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</si>
  <si>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</si>
  <si>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</si>
  <si>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</si>
  <si>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</si>
  <si>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</si>
  <si>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</si>
  <si>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</si>
  <si>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</si>
  <si>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</si>
  <si>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</si>
  <si>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</si>
  <si>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</si>
  <si>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</si>
  <si>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</si>
  <si>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</si>
  <si>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</si>
  <si>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</si>
  <si>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</si>
  <si>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</si>
  <si>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</si>
  <si>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</si>
  <si>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</si>
  <si>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</si>
  <si>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</si>
  <si>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</si>
  <si>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</si>
  <si>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</si>
  <si>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</si>
  <si>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</si>
  <si>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</si>
  <si>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</si>
  <si>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</si>
  <si>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</si>
  <si>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</si>
  <si>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</si>
  <si>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</si>
  <si>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</si>
  <si>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</si>
  <si>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</si>
  <si>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</si>
  <si>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</si>
  <si>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</si>
  <si>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</si>
  <si>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</si>
  <si>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</si>
  <si>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</si>
  <si>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</si>
  <si>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</si>
  <si>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</si>
  <si>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</si>
  <si>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</si>
  <si>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</si>
  <si>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</si>
  <si>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</si>
  <si>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</si>
  <si>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PROGRAM 4001</t>
  </si>
  <si>
    <t>Razvoj odgojno obrazovnog sustava</t>
  </si>
  <si>
    <t>Aktivnost A400103</t>
  </si>
  <si>
    <t>Natjecanja, manifestacije i ostalo</t>
  </si>
  <si>
    <t>Izvor financiranja 1.1.1.</t>
  </si>
  <si>
    <t>Aktivnost A400104</t>
  </si>
  <si>
    <t>E - škole</t>
  </si>
  <si>
    <t>Aktivnost A400115</t>
  </si>
  <si>
    <t>Osobni pomoćnici i pomoćnici u nastavi</t>
  </si>
  <si>
    <t>Aktivnost T400110</t>
  </si>
  <si>
    <t>Financiranje troškova prehrane za  učenike OŠ</t>
  </si>
  <si>
    <t>Aktivnost T400122</t>
  </si>
  <si>
    <t>Izvor financiranja 4.4.1.</t>
  </si>
  <si>
    <t>Prihodi za posebne namjene-Decentralizacija</t>
  </si>
  <si>
    <t>Izvor financiranja 5.3.1.</t>
  </si>
  <si>
    <t>Pomoći EU</t>
  </si>
  <si>
    <t>PROGRAM 4030</t>
  </si>
  <si>
    <t>Osnovnoškolsko obrazovanje</t>
  </si>
  <si>
    <t>Izvor financiranja 3.2.1.</t>
  </si>
  <si>
    <t>Izvor financiranja 5.4.1.</t>
  </si>
  <si>
    <t>Pomoći PK</t>
  </si>
  <si>
    <t>Aktivnost A403001</t>
  </si>
  <si>
    <t>Rashodi djelatnosti</t>
  </si>
  <si>
    <t>Izvor financiranja 4.8.1.</t>
  </si>
  <si>
    <t>Izvor financiranja 6.2.1.</t>
  </si>
  <si>
    <t>Donacije PK</t>
  </si>
  <si>
    <t>Izvor financiranja 3.2.2.</t>
  </si>
  <si>
    <t>Prihodi za posebne namjene PK</t>
  </si>
  <si>
    <t>Naknade građanima</t>
  </si>
  <si>
    <t>Rashodi za nabavu proiz. dug.im.</t>
  </si>
  <si>
    <t>Rashodi za nabavu nefin. imovine</t>
  </si>
  <si>
    <t>Aktivnost A403004</t>
  </si>
  <si>
    <t>Prijevoz učenika osnovnih škola</t>
  </si>
  <si>
    <t>Aktivnost A403002</t>
  </si>
  <si>
    <t>Izgradnja i uređenje objekata te nabava i održavanje opreme</t>
  </si>
  <si>
    <t>Aktivnost T400111</t>
  </si>
  <si>
    <t>Opskrba školskih ustanova higijenskim potrep. za učenice</t>
  </si>
  <si>
    <t>Izvor financiranja 5.1.1.</t>
  </si>
  <si>
    <t>5.1.</t>
  </si>
  <si>
    <t>Pomoći</t>
  </si>
  <si>
    <t>Naknade građanima i kućanstvima</t>
  </si>
  <si>
    <t>UKUPNO:</t>
  </si>
  <si>
    <t>Pomoći iz inoz. i od subjekata unutar općeg proračuna</t>
  </si>
  <si>
    <t>Prihodi iz nadležnog pror. i od HZZO-a temeljem ug. obveza</t>
  </si>
  <si>
    <t>Prihodi od upr. i adm. pristojbi, po propisima i naknada</t>
  </si>
  <si>
    <t>Prihodi od prodaje proizvoda i robe te pruženih usluga</t>
  </si>
  <si>
    <t>Kazne, upravne mjere i ostali prihodi</t>
  </si>
  <si>
    <t>Vlastiti prihodi PK - preneseni</t>
  </si>
  <si>
    <t>Aktivnost T400120</t>
  </si>
  <si>
    <t>3.2.2.</t>
  </si>
  <si>
    <t>Izvor financiranja 1.1.2.</t>
  </si>
  <si>
    <t>Pomoći EU - prenesena sredstva</t>
  </si>
  <si>
    <t>Rashodi za zaposelne</t>
  </si>
  <si>
    <t>Opći prihodi i primici - prenesena sredstva</t>
  </si>
  <si>
    <t>Pomoći EU - prenesena sredstava</t>
  </si>
  <si>
    <t>Izvor financiranja 5.3.2.</t>
  </si>
  <si>
    <t>Nabava udžbenika i drugih obrazovnih materijala</t>
  </si>
  <si>
    <t>Aktivnost A400118</t>
  </si>
  <si>
    <t>5.3.2.</t>
  </si>
  <si>
    <t>00403 Ustanove u osnovnom školstvu</t>
  </si>
  <si>
    <t>13166 OŠ OSTROG,Kaštel Lukšić</t>
  </si>
  <si>
    <t>Rashodi za dodatna ulaganja na nefinancijskoj imovini</t>
  </si>
  <si>
    <t>Izvor financiranja 5.4.2.</t>
  </si>
  <si>
    <t>Izvor financiranja 6.2.2.</t>
  </si>
  <si>
    <t>Donacije PK-prenesena sredstva</t>
  </si>
  <si>
    <t>Vlastiti prihodi PK - prenesena sredstva</t>
  </si>
  <si>
    <t>Pomoći PK-prenesena sredstva</t>
  </si>
  <si>
    <t>Rashodi za dodatna na nefinanc.imo.</t>
  </si>
  <si>
    <t>Izvor financiranja 4.4.2.</t>
  </si>
  <si>
    <t>Prihodi za posebne namjene-Decentralizacija prenesena</t>
  </si>
  <si>
    <t xml:space="preserve">Pomoći proračunskim korisnicima </t>
  </si>
  <si>
    <t>Donacije proračunskim korisnicima SDŽ-prenesena</t>
  </si>
  <si>
    <t xml:space="preserve">Pomoći proračunskim korisnicima-prensena </t>
  </si>
  <si>
    <t>Prihodi za posebne namjene- Decentralizacija preneseni</t>
  </si>
  <si>
    <t>Prihodi za posebne namjene - Decentralizacija-prenseni</t>
  </si>
  <si>
    <t xml:space="preserve">Pomoći PK </t>
  </si>
  <si>
    <t>Aktivnost A403003</t>
  </si>
  <si>
    <t>Pravno zastupanje, naknada štete i ostalo</t>
  </si>
  <si>
    <t xml:space="preserve">Rashodi za zaposlene </t>
  </si>
  <si>
    <t xml:space="preserve">Indeks </t>
  </si>
  <si>
    <t>IZVRŠENJE FINANCIJSKOG PLANA PRORAČUNSKOG KORISNIKA JEDINICE LOKALNE I PODRUČNE (REGIONALNE) SAMOUPRAVE 
ZA 2024. GODINU</t>
  </si>
  <si>
    <t>Indeks</t>
  </si>
  <si>
    <t>8 (6/5)</t>
  </si>
  <si>
    <t>Polugodišnje izvršenje 2024.</t>
  </si>
  <si>
    <t>Proračun 2025.</t>
  </si>
  <si>
    <t>1. Rebalans 2025.</t>
  </si>
  <si>
    <t>Polugodišnje izvršenje 2025.</t>
  </si>
  <si>
    <t>7 (6/3)</t>
  </si>
  <si>
    <t>Kapitalni projekt K400117</t>
  </si>
  <si>
    <t>NPOO 2021.-2026.Jednosmjesnki rad i cjelodnevna škola</t>
  </si>
  <si>
    <t xml:space="preserve">Opći prihodi i primici-prenesena </t>
  </si>
  <si>
    <t>ULJP 2021.-2027. -Učimo zajedno VII</t>
  </si>
  <si>
    <t>Izvor financiranja 5.1.2.</t>
  </si>
  <si>
    <t>Pomoći-prenesena sredstva</t>
  </si>
  <si>
    <t>Pomoći EU-prenesena sredstva</t>
  </si>
  <si>
    <t>Učimo zajedno VI</t>
  </si>
  <si>
    <t>Opći prihodi i primici-prenesena sred</t>
  </si>
  <si>
    <t>POLUGODIŠNJE IZVRŠENJE FINANCIJSKOG PLANA PRORAČUNSKOG KORISNIKA JEDINICE LOKALNE I PODRUČNE (REGIONALNE) SAMOUPRAVE 
ZA 2025. GODINU</t>
  </si>
  <si>
    <t>Polugodišnje izvršenje 2025</t>
  </si>
  <si>
    <t>6 (5/2)</t>
  </si>
  <si>
    <t>7 (5/4)</t>
  </si>
  <si>
    <t>Polugodišnje Izvršenje 2025.</t>
  </si>
  <si>
    <t>Pomoći-preneseni</t>
  </si>
  <si>
    <t xml:space="preserve">Pomoći - prenesena </t>
  </si>
  <si>
    <t xml:space="preserve">Opći prihodi i primici-prensena </t>
  </si>
  <si>
    <t xml:space="preserve">Polugodišnje izvršenje 2025. </t>
  </si>
  <si>
    <t>Opći prihodi i primici-preneseni</t>
  </si>
  <si>
    <t>6(5/2)</t>
  </si>
  <si>
    <t>7(5/4)</t>
  </si>
  <si>
    <t xml:space="preserve">Klasa : 400-04/25-01/1 </t>
  </si>
  <si>
    <t>URBROJ: 2181-323-01-25-1</t>
  </si>
  <si>
    <t xml:space="preserve">U Kaštel Lukšiću ,Usvojen 21 .07.2025.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</si>
</sst>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7"/>
      <color indexed="8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23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10" fillId="2" borderId="3" xfId="0" quotePrefix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3" fontId="16" fillId="2" borderId="3" xfId="0" applyNumberFormat="1" applyFont="1" applyFill="1" applyBorder="1" applyAlignment="1">
      <alignment horizontal="right"/>
    </xf>
    <xf numFmtId="0" fontId="17" fillId="0" borderId="0" xfId="0" applyFont="1"/>
    <xf numFmtId="0" fontId="0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/>
    <xf numFmtId="0" fontId="19" fillId="0" borderId="3" xfId="1" applyNumberFormat="1" applyFont="1" applyFill="1" applyBorder="1" applyAlignment="1" applyProtection="1">
      <alignment horizontal="left" vertical="center" wrapText="1"/>
    </xf>
    <xf numFmtId="0" fontId="21" fillId="0" borderId="3" xfId="1" applyNumberFormat="1" applyFont="1" applyFill="1" applyBorder="1" applyAlignment="1" applyProtection="1">
      <alignment horizontal="left" vertical="center" wrapText="1"/>
    </xf>
    <xf numFmtId="0" fontId="17" fillId="0" borderId="3" xfId="0" applyFont="1" applyBorder="1"/>
    <xf numFmtId="0" fontId="0" fillId="0" borderId="3" xfId="0" applyBorder="1"/>
    <xf numFmtId="0" fontId="22" fillId="0" borderId="3" xfId="1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 applyProtection="1">
      <alignment horizontal="right" vertical="center" wrapText="1"/>
    </xf>
    <xf numFmtId="4" fontId="6" fillId="4" borderId="4" xfId="0" applyNumberFormat="1" applyFont="1" applyFill="1" applyBorder="1" applyAlignment="1" applyProtection="1">
      <alignment horizontal="right" vertical="center" wrapText="1"/>
    </xf>
    <xf numFmtId="4" fontId="21" fillId="0" borderId="3" xfId="1" applyNumberFormat="1" applyFont="1" applyFill="1" applyBorder="1" applyAlignment="1" applyProtection="1">
      <alignment horizontal="right" vertical="center" wrapText="1"/>
    </xf>
    <xf numFmtId="4" fontId="10" fillId="2" borderId="3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applyNumberFormat="1" applyFont="1" applyFill="1" applyBorder="1" applyAlignment="1" applyProtection="1">
      <alignment horizontal="right" vertical="center" wrapText="1"/>
    </xf>
    <xf numFmtId="4" fontId="9" fillId="2" borderId="3" xfId="0" quotePrefix="1" applyNumberFormat="1" applyFont="1" applyFill="1" applyBorder="1" applyAlignment="1">
      <alignment horizontal="right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9" fillId="2" borderId="3" xfId="0" quotePrefix="1" applyNumberFormat="1" applyFont="1" applyFill="1" applyBorder="1" applyAlignment="1">
      <alignment horizontal="left" vertical="center"/>
    </xf>
    <xf numFmtId="4" fontId="9" fillId="2" borderId="3" xfId="0" applyNumberFormat="1" applyFont="1" applyFill="1" applyBorder="1" applyAlignment="1" applyProtection="1">
      <alignment horizontal="left" vertical="center" wrapText="1"/>
    </xf>
    <xf numFmtId="4" fontId="9" fillId="2" borderId="3" xfId="0" quotePrefix="1" applyNumberFormat="1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/>
    </xf>
    <xf numFmtId="4" fontId="9" fillId="2" borderId="3" xfId="0" quotePrefix="1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right" vertical="center"/>
    </xf>
    <xf numFmtId="4" fontId="10" fillId="2" borderId="3" xfId="0" quotePrefix="1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 applyProtection="1">
      <alignment vertical="center" wrapText="1"/>
    </xf>
    <xf numFmtId="4" fontId="1" fillId="0" borderId="3" xfId="0" applyNumberFormat="1" applyFont="1" applyBorder="1" applyAlignment="1">
      <alignment vertical="center"/>
    </xf>
    <xf numFmtId="4" fontId="8" fillId="2" borderId="3" xfId="0" quotePrefix="1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quotePrefix="1" applyFont="1" applyFill="1" applyBorder="1" applyAlignment="1">
      <alignment horizontal="left" vertical="center"/>
    </xf>
    <xf numFmtId="4" fontId="9" fillId="2" borderId="0" xfId="0" quotePrefix="1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/>
    </xf>
    <xf numFmtId="4" fontId="26" fillId="2" borderId="3" xfId="0" quotePrefix="1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10" fillId="3" borderId="1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4" fontId="10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4" fontId="19" fillId="0" borderId="3" xfId="1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3" fillId="2" borderId="4" xfId="0" applyNumberFormat="1" applyFont="1" applyFill="1" applyBorder="1" applyAlignment="1">
      <alignment horizontal="right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4" fontId="3" fillId="4" borderId="4" xfId="0" applyNumberFormat="1" applyFont="1" applyFill="1" applyBorder="1" applyAlignment="1" applyProtection="1">
      <alignment horizontal="right" vertical="center" wrapText="1"/>
    </xf>
    <xf numFmtId="0" fontId="27" fillId="4" borderId="4" xfId="0" applyNumberFormat="1" applyFont="1" applyFill="1" applyBorder="1" applyAlignment="1" applyProtection="1">
      <alignment horizontal="left" vertical="center" wrapText="1"/>
    </xf>
    <xf numFmtId="4" fontId="16" fillId="4" borderId="4" xfId="0" applyNumberFormat="1" applyFont="1" applyFill="1" applyBorder="1" applyAlignment="1" applyProtection="1">
      <alignment horizontal="righ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16" fontId="9" fillId="2" borderId="3" xfId="0" applyNumberFormat="1" applyFont="1" applyFill="1" applyBorder="1" applyAlignment="1" applyProtection="1">
      <alignment horizontal="left" vertical="center" wrapText="1"/>
    </xf>
    <xf numFmtId="16" fontId="9" fillId="2" borderId="3" xfId="0" quotePrefix="1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10" fillId="4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" fontId="3" fillId="6" borderId="4" xfId="0" applyNumberFormat="1" applyFont="1" applyFill="1" applyBorder="1" applyAlignment="1" applyProtection="1">
      <alignment horizontal="right" vertical="center" wrapText="1"/>
    </xf>
    <xf numFmtId="4" fontId="3" fillId="6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2" fillId="4" borderId="4" xfId="0" applyNumberFormat="1" applyFont="1" applyFill="1" applyBorder="1" applyAlignment="1" applyProtection="1">
      <alignment horizontal="left" vertical="center" wrapText="1"/>
    </xf>
    <xf numFmtId="0" fontId="32" fillId="6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4" fontId="9" fillId="2" borderId="3" xfId="0" quotePrefix="1" applyNumberFormat="1" applyFont="1" applyFill="1" applyBorder="1" applyAlignment="1" applyProtection="1">
      <alignment horizontal="righ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4" fontId="6" fillId="2" borderId="3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4" fontId="16" fillId="2" borderId="4" xfId="0" applyNumberFormat="1" applyFont="1" applyFill="1" applyBorder="1" applyAlignment="1" applyProtection="1">
      <alignment horizontal="right" vertical="center" wrapText="1"/>
    </xf>
    <xf numFmtId="4" fontId="6" fillId="7" borderId="4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10" fillId="0" borderId="4" xfId="0" quotePrefix="1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horizontal="left" vertical="center" wrapText="1"/>
    </xf>
    <xf numFmtId="0" fontId="16" fillId="4" borderId="2" xfId="0" applyNumberFormat="1" applyFont="1" applyFill="1" applyBorder="1" applyAlignment="1" applyProtection="1">
      <alignment horizontal="left" vertical="center" wrapText="1"/>
    </xf>
    <xf numFmtId="0" fontId="16" fillId="4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6" borderId="1" xfId="0" applyNumberFormat="1" applyFont="1" applyFill="1" applyBorder="1" applyAlignment="1" applyProtection="1">
      <alignment horizontal="left" vertical="center" wrapText="1"/>
    </xf>
    <xf numFmtId="0" fontId="16" fillId="6" borderId="2" xfId="0" applyNumberFormat="1" applyFont="1" applyFill="1" applyBorder="1" applyAlignment="1" applyProtection="1">
      <alignment horizontal="left" vertical="center" wrapText="1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left" vertical="center" wrapText="1"/>
    </xf>
    <xf numFmtId="0" fontId="3" fillId="6" borderId="2" xfId="0" applyNumberFormat="1" applyFont="1" applyFill="1" applyBorder="1" applyAlignment="1" applyProtection="1">
      <alignment horizontal="left" vertical="center" wrapText="1"/>
    </xf>
    <xf numFmtId="0" fontId="3" fillId="6" borderId="4" xfId="0" applyNumberFormat="1" applyFont="1" applyFill="1" applyBorder="1" applyAlignment="1" applyProtection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30" fillId="2" borderId="1" xfId="0" applyNumberFormat="1" applyFont="1" applyFill="1" applyBorder="1" applyAlignment="1" applyProtection="1">
      <alignment horizontal="left" vertical="center" wrapText="1"/>
    </xf>
    <xf numFmtId="0" fontId="30" fillId="2" borderId="2" xfId="0" applyNumberFormat="1" applyFont="1" applyFill="1" applyBorder="1" applyAlignment="1" applyProtection="1">
      <alignment horizontal="left" vertical="center" wrapText="1"/>
    </xf>
    <xf numFmtId="0" fontId="30" fillId="2" borderId="4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workbookViewId="0">
      <selection activeCell="E9" sqref="E9"/>
    </sheetView>
  </sheetViews>
  <sheetFormatPr defaultRowHeight="15" x14ac:dyDescent="0.25"/>
  <cols>
    <col min="5" max="7" width="25.28515625" customWidth="1"/>
    <col min="8" max="8" width="22.140625" customWidth="1"/>
    <col min="9" max="9" width="26.5703125" customWidth="1"/>
    <col min="10" max="10" width="7" customWidth="1"/>
    <col min="11" max="11" width="7.28515625" customWidth="1"/>
  </cols>
  <sheetData>
    <row r="1" spans="1:11" x14ac:dyDescent="0.25">
      <c r="A1" s="166" t="s">
        <v>232</v>
      </c>
      <c r="B1" s="166"/>
      <c r="C1" s="166"/>
      <c r="D1" s="166"/>
      <c r="E1" s="166"/>
      <c r="F1" s="166"/>
    </row>
    <row r="2" spans="1:11" x14ac:dyDescent="0.25">
      <c r="A2" s="166" t="s">
        <v>230</v>
      </c>
      <c r="B2" s="166"/>
      <c r="C2" s="166"/>
      <c r="D2" s="166"/>
      <c r="E2" s="166"/>
      <c r="F2" s="166"/>
    </row>
    <row r="3" spans="1:11" x14ac:dyDescent="0.25">
      <c r="A3" s="166" t="s">
        <v>231</v>
      </c>
      <c r="B3" s="166"/>
      <c r="C3" s="166"/>
      <c r="D3" s="166"/>
      <c r="E3" s="166"/>
      <c r="F3" s="166"/>
    </row>
    <row r="4" spans="1:11" x14ac:dyDescent="0.25">
      <c r="A4" s="166"/>
      <c r="B4" s="166"/>
      <c r="C4" s="166"/>
      <c r="D4" s="166"/>
      <c r="E4" s="166"/>
      <c r="F4" s="166"/>
    </row>
    <row r="5" spans="1:11" x14ac:dyDescent="0.2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</row>
    <row r="6" spans="1:11" x14ac:dyDescent="0.25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1" ht="8.25" customHeight="1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</row>
    <row r="8" spans="1:11" ht="42" customHeight="1" x14ac:dyDescent="0.25">
      <c r="A8" s="177" t="s">
        <v>218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</row>
    <row r="9" spans="1:11" ht="9.75" customHeight="1" x14ac:dyDescent="0.25">
      <c r="A9" s="112"/>
      <c r="B9" s="112"/>
      <c r="C9" s="112"/>
      <c r="D9" s="112"/>
      <c r="E9" s="112"/>
      <c r="F9" s="112"/>
      <c r="G9" s="112"/>
      <c r="H9" s="112"/>
      <c r="I9" s="112"/>
      <c r="J9" s="152"/>
      <c r="K9" s="112"/>
    </row>
    <row r="10" spans="1:11" ht="15.75" customHeight="1" x14ac:dyDescent="0.25">
      <c r="A10" s="177" t="s">
        <v>27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1" ht="6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spans="1:11" ht="18" customHeight="1" x14ac:dyDescent="0.25">
      <c r="A12" s="177" t="s">
        <v>33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</row>
    <row r="13" spans="1:11" ht="15" customHeight="1" x14ac:dyDescent="0.25">
      <c r="A13" s="1"/>
      <c r="B13" s="2"/>
      <c r="C13" s="2"/>
      <c r="D13" s="2"/>
      <c r="E13" s="6"/>
      <c r="F13" s="7"/>
      <c r="G13" s="7"/>
      <c r="H13" s="7"/>
      <c r="I13" s="7"/>
      <c r="J13" s="7"/>
      <c r="K13" s="7"/>
    </row>
    <row r="14" spans="1:11" ht="25.5" customHeight="1" x14ac:dyDescent="0.25">
      <c r="A14" s="27"/>
      <c r="B14" s="28"/>
      <c r="C14" s="28"/>
      <c r="D14" s="29"/>
      <c r="E14" s="30"/>
      <c r="F14" s="3" t="s">
        <v>204</v>
      </c>
      <c r="G14" s="3" t="s">
        <v>205</v>
      </c>
      <c r="H14" s="3" t="s">
        <v>206</v>
      </c>
      <c r="I14" s="3" t="s">
        <v>207</v>
      </c>
      <c r="J14" s="3" t="s">
        <v>202</v>
      </c>
      <c r="K14" s="3" t="s">
        <v>200</v>
      </c>
    </row>
    <row r="15" spans="1:11" ht="15" customHeight="1" x14ac:dyDescent="0.25">
      <c r="A15" s="178">
        <v>1</v>
      </c>
      <c r="B15" s="179"/>
      <c r="C15" s="179"/>
      <c r="D15" s="179"/>
      <c r="E15" s="180"/>
      <c r="F15" s="3">
        <v>2</v>
      </c>
      <c r="G15" s="3">
        <v>3</v>
      </c>
      <c r="H15" s="3">
        <v>4</v>
      </c>
      <c r="I15" s="3">
        <v>5</v>
      </c>
      <c r="J15" s="3" t="s">
        <v>220</v>
      </c>
      <c r="K15" s="3" t="s">
        <v>221</v>
      </c>
    </row>
    <row r="16" spans="1:11" ht="15" customHeight="1" x14ac:dyDescent="0.25">
      <c r="A16" s="185" t="s">
        <v>0</v>
      </c>
      <c r="B16" s="186"/>
      <c r="C16" s="186"/>
      <c r="D16" s="186"/>
      <c r="E16" s="187"/>
      <c r="F16" s="83">
        <f>F17+F18</f>
        <v>1198838.47</v>
      </c>
      <c r="G16" s="83">
        <f t="shared" ref="G16:I16" si="0">G17+G18</f>
        <v>3044563.2</v>
      </c>
      <c r="H16" s="83">
        <f t="shared" si="0"/>
        <v>3306953.8600000003</v>
      </c>
      <c r="I16" s="83">
        <f t="shared" si="0"/>
        <v>1357998.1900000002</v>
      </c>
      <c r="J16" s="83">
        <f>(I16/F16)*100</f>
        <v>113.27616054896872</v>
      </c>
      <c r="K16" s="83">
        <f>I16/H16*100</f>
        <v>41.064927044370677</v>
      </c>
    </row>
    <row r="17" spans="1:11" ht="15" customHeight="1" x14ac:dyDescent="0.25">
      <c r="A17" s="188" t="s">
        <v>109</v>
      </c>
      <c r="B17" s="189"/>
      <c r="C17" s="189"/>
      <c r="D17" s="189"/>
      <c r="E17" s="190"/>
      <c r="F17" s="84">
        <f>' Račun prihoda i rashoda'!E11</f>
        <v>1198838.47</v>
      </c>
      <c r="G17" s="84">
        <f>' Račun prihoda i rashoda'!F11</f>
        <v>3044563.2</v>
      </c>
      <c r="H17" s="84">
        <f>' Račun prihoda i rashoda'!G11</f>
        <v>3306953.8600000003</v>
      </c>
      <c r="I17" s="84">
        <f>' Račun prihoda i rashoda'!H11</f>
        <v>1357998.1900000002</v>
      </c>
      <c r="J17" s="154"/>
      <c r="K17" s="83">
        <f t="shared" ref="K17:K21" si="1">I17/H17*100</f>
        <v>41.064927044370677</v>
      </c>
    </row>
    <row r="18" spans="1:11" ht="15" customHeight="1" x14ac:dyDescent="0.25">
      <c r="A18" s="191" t="s">
        <v>110</v>
      </c>
      <c r="B18" s="192"/>
      <c r="C18" s="192"/>
      <c r="D18" s="192"/>
      <c r="E18" s="193"/>
      <c r="F18" s="84">
        <v>0</v>
      </c>
      <c r="G18" s="84">
        <v>0</v>
      </c>
      <c r="H18" s="84">
        <v>0</v>
      </c>
      <c r="I18" s="84">
        <v>0</v>
      </c>
      <c r="J18" s="154"/>
      <c r="K18" s="83"/>
    </row>
    <row r="19" spans="1:11" x14ac:dyDescent="0.25">
      <c r="A19" s="31" t="s">
        <v>2</v>
      </c>
      <c r="B19" s="34"/>
      <c r="C19" s="34"/>
      <c r="D19" s="34"/>
      <c r="E19" s="34"/>
      <c r="F19" s="83">
        <f>F20+F21</f>
        <v>1170281</v>
      </c>
      <c r="G19" s="83">
        <f t="shared" ref="G19:I19" si="2">G20+G21</f>
        <v>3044563.1999999997</v>
      </c>
      <c r="H19" s="83">
        <f t="shared" si="2"/>
        <v>3329315.8200000003</v>
      </c>
      <c r="I19" s="83">
        <f t="shared" si="2"/>
        <v>1490712.3299999996</v>
      </c>
      <c r="J19" s="83">
        <f>(I19/F19)*100</f>
        <v>127.3807171098223</v>
      </c>
      <c r="K19" s="83">
        <f t="shared" si="1"/>
        <v>44.775335552275706</v>
      </c>
    </row>
    <row r="20" spans="1:11" x14ac:dyDescent="0.25">
      <c r="A20" s="183" t="s">
        <v>111</v>
      </c>
      <c r="B20" s="184"/>
      <c r="C20" s="184"/>
      <c r="D20" s="184"/>
      <c r="E20" s="184"/>
      <c r="F20" s="84">
        <f>' Račun prihoda i rashoda'!E45</f>
        <v>1144286</v>
      </c>
      <c r="G20" s="84">
        <f>' Račun prihoda i rashoda'!F45</f>
        <v>2981022.32</v>
      </c>
      <c r="H20" s="84">
        <f>' Račun prihoda i rashoda'!G45</f>
        <v>3214494.1</v>
      </c>
      <c r="I20" s="84">
        <f>' Račun prihoda i rashoda'!H45</f>
        <v>1469318.6199999996</v>
      </c>
      <c r="J20" s="154"/>
      <c r="K20" s="83">
        <f t="shared" si="1"/>
        <v>45.709171468070188</v>
      </c>
    </row>
    <row r="21" spans="1:11" x14ac:dyDescent="0.25">
      <c r="A21" s="181" t="s">
        <v>112</v>
      </c>
      <c r="B21" s="182"/>
      <c r="C21" s="182"/>
      <c r="D21" s="182"/>
      <c r="E21" s="182"/>
      <c r="F21" s="85">
        <f>' Račun prihoda i rashoda'!E107</f>
        <v>25995</v>
      </c>
      <c r="G21" s="85">
        <f>' Račun prihoda i rashoda'!F107</f>
        <v>63540.88</v>
      </c>
      <c r="H21" s="85">
        <f>' Račun prihoda i rashoda'!G107</f>
        <v>114821.72</v>
      </c>
      <c r="I21" s="85">
        <f>' Račun prihoda i rashoda'!H107</f>
        <v>21393.71</v>
      </c>
      <c r="J21" s="154"/>
      <c r="K21" s="83">
        <f t="shared" si="1"/>
        <v>18.632110719121783</v>
      </c>
    </row>
    <row r="22" spans="1:11" x14ac:dyDescent="0.25">
      <c r="A22" s="173" t="s">
        <v>3</v>
      </c>
      <c r="B22" s="174"/>
      <c r="C22" s="174"/>
      <c r="D22" s="174"/>
      <c r="E22" s="174"/>
      <c r="F22" s="83">
        <f>F16-F19</f>
        <v>28557.469999999972</v>
      </c>
      <c r="G22" s="83">
        <f t="shared" ref="G22:I22" si="3">G16-G19</f>
        <v>0</v>
      </c>
      <c r="H22" s="83">
        <f t="shared" si="3"/>
        <v>-22361.959999999963</v>
      </c>
      <c r="I22" s="83">
        <f t="shared" si="3"/>
        <v>-132714.13999999943</v>
      </c>
      <c r="J22" s="83"/>
      <c r="K22" s="83"/>
    </row>
    <row r="23" spans="1:11" ht="11.25" customHeight="1" x14ac:dyDescent="0.25">
      <c r="A23" s="22"/>
      <c r="B23" s="20"/>
      <c r="C23" s="20"/>
      <c r="D23" s="20"/>
      <c r="E23" s="20"/>
      <c r="F23" s="20"/>
      <c r="G23" s="20"/>
      <c r="H23" s="20"/>
      <c r="I23" s="21"/>
      <c r="J23" s="21"/>
      <c r="K23" s="21"/>
    </row>
    <row r="24" spans="1:11" ht="18" customHeight="1" x14ac:dyDescent="0.25">
      <c r="A24" s="177" t="s">
        <v>34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</row>
    <row r="25" spans="1:11" ht="18" x14ac:dyDescent="0.25">
      <c r="A25" s="22"/>
      <c r="B25" s="20"/>
      <c r="C25" s="20"/>
      <c r="D25" s="20"/>
      <c r="E25" s="20"/>
      <c r="F25" s="20"/>
      <c r="G25" s="20"/>
      <c r="H25" s="20"/>
      <c r="I25" s="21"/>
      <c r="J25" s="21"/>
      <c r="K25" s="21"/>
    </row>
    <row r="26" spans="1:11" ht="25.5" x14ac:dyDescent="0.25">
      <c r="A26" s="27"/>
      <c r="B26" s="28"/>
      <c r="C26" s="28"/>
      <c r="D26" s="29"/>
      <c r="E26" s="30"/>
      <c r="F26" s="3" t="s">
        <v>204</v>
      </c>
      <c r="G26" s="3" t="s">
        <v>205</v>
      </c>
      <c r="H26" s="3" t="s">
        <v>206</v>
      </c>
      <c r="I26" s="3" t="s">
        <v>207</v>
      </c>
      <c r="J26" s="3" t="s">
        <v>202</v>
      </c>
      <c r="K26" s="3" t="s">
        <v>202</v>
      </c>
    </row>
    <row r="27" spans="1:11" x14ac:dyDescent="0.25">
      <c r="A27" s="178">
        <v>1</v>
      </c>
      <c r="B27" s="179"/>
      <c r="C27" s="179"/>
      <c r="D27" s="179"/>
      <c r="E27" s="180"/>
      <c r="F27" s="3">
        <v>2</v>
      </c>
      <c r="G27" s="3">
        <v>3</v>
      </c>
      <c r="H27" s="3">
        <v>4</v>
      </c>
      <c r="I27" s="3">
        <v>5</v>
      </c>
      <c r="J27" s="3" t="s">
        <v>228</v>
      </c>
      <c r="K27" s="3" t="s">
        <v>229</v>
      </c>
    </row>
    <row r="28" spans="1:11" ht="15.75" customHeight="1" x14ac:dyDescent="0.25">
      <c r="A28" s="181" t="s">
        <v>113</v>
      </c>
      <c r="B28" s="182"/>
      <c r="C28" s="182"/>
      <c r="D28" s="182"/>
      <c r="E28" s="182"/>
      <c r="F28" s="85">
        <v>0</v>
      </c>
      <c r="G28" s="85">
        <v>0</v>
      </c>
      <c r="H28" s="85">
        <v>0</v>
      </c>
      <c r="I28" s="85">
        <v>0</v>
      </c>
      <c r="J28" s="85"/>
      <c r="K28" s="85"/>
    </row>
    <row r="29" spans="1:11" x14ac:dyDescent="0.25">
      <c r="A29" s="181" t="s">
        <v>114</v>
      </c>
      <c r="B29" s="182"/>
      <c r="C29" s="182"/>
      <c r="D29" s="182"/>
      <c r="E29" s="182"/>
      <c r="F29" s="85">
        <v>0</v>
      </c>
      <c r="G29" s="85">
        <v>0</v>
      </c>
      <c r="H29" s="85">
        <v>0</v>
      </c>
      <c r="I29" s="85">
        <v>0</v>
      </c>
      <c r="J29" s="85"/>
      <c r="K29" s="85"/>
    </row>
    <row r="30" spans="1:11" x14ac:dyDescent="0.25">
      <c r="A30" s="173" t="s">
        <v>5</v>
      </c>
      <c r="B30" s="174"/>
      <c r="C30" s="174"/>
      <c r="D30" s="174"/>
      <c r="E30" s="174"/>
      <c r="F30" s="83">
        <f>F28-F29</f>
        <v>0</v>
      </c>
      <c r="G30" s="83">
        <f t="shared" ref="G30" si="4">G28-G29</f>
        <v>0</v>
      </c>
      <c r="H30" s="83">
        <f t="shared" ref="H30" si="5">H28-H29</f>
        <v>0</v>
      </c>
      <c r="I30" s="83">
        <f t="shared" ref="I30" si="6">I28-I29</f>
        <v>0</v>
      </c>
      <c r="J30" s="85"/>
      <c r="K30" s="85"/>
    </row>
    <row r="31" spans="1:11" x14ac:dyDescent="0.25">
      <c r="A31" s="173" t="s">
        <v>6</v>
      </c>
      <c r="B31" s="174"/>
      <c r="C31" s="174"/>
      <c r="D31" s="174"/>
      <c r="E31" s="174"/>
      <c r="F31" s="83">
        <f>F22+F30</f>
        <v>28557.469999999972</v>
      </c>
      <c r="G31" s="83">
        <f t="shared" ref="G31" si="7">G22+G30</f>
        <v>0</v>
      </c>
      <c r="H31" s="83">
        <f>H22+H30</f>
        <v>-22361.959999999963</v>
      </c>
      <c r="I31" s="83">
        <f t="shared" ref="I31" si="8">I22+I30</f>
        <v>-132714.13999999943</v>
      </c>
      <c r="J31" s="85"/>
      <c r="K31" s="85"/>
    </row>
    <row r="32" spans="1:11" ht="12" customHeight="1" x14ac:dyDescent="0.25">
      <c r="A32" s="19"/>
      <c r="B32" s="20"/>
      <c r="C32" s="20"/>
      <c r="D32" s="20"/>
      <c r="E32" s="20"/>
      <c r="F32" s="20"/>
      <c r="G32" s="20"/>
      <c r="H32" s="20"/>
      <c r="I32" s="21"/>
      <c r="J32" s="21"/>
      <c r="K32" s="21"/>
    </row>
    <row r="33" spans="1:11" ht="15.75" x14ac:dyDescent="0.25">
      <c r="A33" s="177" t="s">
        <v>115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</row>
    <row r="34" spans="1:11" ht="15.75" x14ac:dyDescent="0.25">
      <c r="A34" s="32"/>
      <c r="B34" s="33"/>
      <c r="C34" s="33"/>
      <c r="D34" s="33"/>
      <c r="E34" s="33"/>
      <c r="F34" s="33"/>
      <c r="G34" s="33"/>
      <c r="H34" s="33"/>
      <c r="I34" s="91"/>
      <c r="J34" s="153"/>
      <c r="K34" s="113"/>
    </row>
    <row r="35" spans="1:11" ht="27" customHeight="1" x14ac:dyDescent="0.25">
      <c r="A35" s="27"/>
      <c r="B35" s="28"/>
      <c r="C35" s="28"/>
      <c r="D35" s="29"/>
      <c r="E35" s="30"/>
      <c r="F35" s="3" t="s">
        <v>204</v>
      </c>
      <c r="G35" s="3" t="s">
        <v>205</v>
      </c>
      <c r="H35" s="3" t="s">
        <v>206</v>
      </c>
      <c r="I35" s="3" t="s">
        <v>207</v>
      </c>
      <c r="J35" s="3" t="s">
        <v>202</v>
      </c>
      <c r="K35" s="3" t="s">
        <v>200</v>
      </c>
    </row>
    <row r="36" spans="1:11" ht="16.5" customHeight="1" x14ac:dyDescent="0.25">
      <c r="A36" s="178">
        <v>1</v>
      </c>
      <c r="B36" s="179"/>
      <c r="C36" s="179"/>
      <c r="D36" s="179"/>
      <c r="E36" s="180"/>
      <c r="F36" s="3">
        <v>2</v>
      </c>
      <c r="G36" s="3">
        <v>3</v>
      </c>
      <c r="H36" s="3">
        <v>4</v>
      </c>
      <c r="I36" s="3">
        <v>5</v>
      </c>
      <c r="J36" s="3" t="s">
        <v>228</v>
      </c>
      <c r="K36" s="3" t="s">
        <v>229</v>
      </c>
    </row>
    <row r="37" spans="1:11" ht="30" customHeight="1" x14ac:dyDescent="0.25">
      <c r="A37" s="168" t="s">
        <v>116</v>
      </c>
      <c r="B37" s="169"/>
      <c r="C37" s="169"/>
      <c r="D37" s="169"/>
      <c r="E37" s="170"/>
      <c r="F37" s="88">
        <v>17519.29</v>
      </c>
      <c r="G37" s="88">
        <v>0</v>
      </c>
      <c r="H37" s="88">
        <v>20483.62</v>
      </c>
      <c r="I37" s="88">
        <v>23995.88</v>
      </c>
      <c r="J37" s="88">
        <f>I37/F37*100</f>
        <v>136.96833604558176</v>
      </c>
      <c r="K37" s="118">
        <f>I37/H37*100</f>
        <v>117.14667622226931</v>
      </c>
    </row>
    <row r="38" spans="1:11" ht="15" customHeight="1" x14ac:dyDescent="0.25">
      <c r="A38" s="173" t="s">
        <v>117</v>
      </c>
      <c r="B38" s="174"/>
      <c r="C38" s="174"/>
      <c r="D38" s="174"/>
      <c r="E38" s="174"/>
      <c r="F38" s="86">
        <f>F31+F37</f>
        <v>46076.759999999973</v>
      </c>
      <c r="G38" s="86">
        <f>G31+G37</f>
        <v>0</v>
      </c>
      <c r="H38" s="86">
        <f>H31+H37</f>
        <v>-1878.3399999999638</v>
      </c>
      <c r="I38" s="86">
        <f t="shared" ref="I38:K38" si="9">I31+I37</f>
        <v>-108718.25999999943</v>
      </c>
      <c r="J38" s="88">
        <f>I38/F38*100</f>
        <v>-235.95031421480047</v>
      </c>
      <c r="K38" s="86">
        <f t="shared" si="9"/>
        <v>117.14667622226931</v>
      </c>
    </row>
    <row r="39" spans="1:11" ht="25.5" customHeight="1" x14ac:dyDescent="0.25">
      <c r="A39" s="185" t="s">
        <v>118</v>
      </c>
      <c r="B39" s="186"/>
      <c r="C39" s="186"/>
      <c r="D39" s="186"/>
      <c r="E39" s="187"/>
      <c r="F39" s="86">
        <v>0</v>
      </c>
      <c r="G39" s="86">
        <f>G22+G30+G37-G38</f>
        <v>0</v>
      </c>
      <c r="H39" s="86">
        <f>H22+H30+H37-H38</f>
        <v>0</v>
      </c>
      <c r="I39" s="86">
        <v>0</v>
      </c>
      <c r="J39" s="88"/>
      <c r="K39" s="87">
        <v>0</v>
      </c>
    </row>
    <row r="40" spans="1:11" ht="15" customHeight="1" x14ac:dyDescent="0.25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ht="20.25" customHeight="1" x14ac:dyDescent="0.25">
      <c r="A41" s="195" t="s">
        <v>119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</row>
    <row r="42" spans="1:11" ht="9.75" customHeight="1" x14ac:dyDescent="0.25">
      <c r="A42" s="47"/>
      <c r="B42" s="48"/>
      <c r="C42" s="48"/>
      <c r="D42" s="48"/>
      <c r="E42" s="48"/>
      <c r="F42" s="48"/>
      <c r="G42" s="48"/>
      <c r="H42" s="48"/>
      <c r="I42" s="49"/>
      <c r="J42" s="49"/>
      <c r="K42" s="49"/>
    </row>
    <row r="43" spans="1:11" ht="28.5" customHeight="1" x14ac:dyDescent="0.25">
      <c r="A43" s="50"/>
      <c r="B43" s="51"/>
      <c r="C43" s="51"/>
      <c r="D43" s="52"/>
      <c r="E43" s="53"/>
      <c r="F43" s="3" t="s">
        <v>204</v>
      </c>
      <c r="G43" s="3" t="s">
        <v>205</v>
      </c>
      <c r="H43" s="3" t="s">
        <v>206</v>
      </c>
      <c r="I43" s="3" t="s">
        <v>226</v>
      </c>
      <c r="J43" s="3" t="s">
        <v>202</v>
      </c>
      <c r="K43" s="3" t="s">
        <v>200</v>
      </c>
    </row>
    <row r="44" spans="1:11" x14ac:dyDescent="0.25">
      <c r="A44" s="178">
        <v>1</v>
      </c>
      <c r="B44" s="179"/>
      <c r="C44" s="179"/>
      <c r="D44" s="179"/>
      <c r="E44" s="180"/>
      <c r="F44" s="3">
        <v>2</v>
      </c>
      <c r="G44" s="3">
        <v>3</v>
      </c>
      <c r="H44" s="3">
        <v>4</v>
      </c>
      <c r="I44" s="3">
        <v>5</v>
      </c>
      <c r="J44" s="3">
        <v>6</v>
      </c>
      <c r="K44" s="3">
        <v>7</v>
      </c>
    </row>
    <row r="45" spans="1:11" x14ac:dyDescent="0.25">
      <c r="A45" s="168" t="s">
        <v>116</v>
      </c>
      <c r="B45" s="169"/>
      <c r="C45" s="169"/>
      <c r="D45" s="169"/>
      <c r="E45" s="170"/>
      <c r="F45" s="88">
        <v>0</v>
      </c>
      <c r="G45" s="88">
        <f>F48</f>
        <v>0</v>
      </c>
      <c r="H45" s="88">
        <f>G48</f>
        <v>0</v>
      </c>
      <c r="I45" s="88">
        <v>0</v>
      </c>
      <c r="J45" s="88"/>
      <c r="K45" s="118">
        <v>0</v>
      </c>
    </row>
    <row r="46" spans="1:11" ht="27" customHeight="1" x14ac:dyDescent="0.25">
      <c r="A46" s="168" t="s">
        <v>4</v>
      </c>
      <c r="B46" s="169"/>
      <c r="C46" s="169"/>
      <c r="D46" s="169"/>
      <c r="E46" s="170"/>
      <c r="F46" s="88">
        <v>0</v>
      </c>
      <c r="G46" s="88">
        <v>0</v>
      </c>
      <c r="H46" s="88">
        <v>0</v>
      </c>
      <c r="I46" s="88">
        <v>0</v>
      </c>
      <c r="J46" s="88"/>
      <c r="K46" s="118">
        <v>0</v>
      </c>
    </row>
    <row r="47" spans="1:11" x14ac:dyDescent="0.25">
      <c r="A47" s="168" t="s">
        <v>120</v>
      </c>
      <c r="B47" s="171"/>
      <c r="C47" s="171"/>
      <c r="D47" s="171"/>
      <c r="E47" s="172"/>
      <c r="F47" s="88">
        <v>0</v>
      </c>
      <c r="G47" s="88">
        <v>0</v>
      </c>
      <c r="H47" s="88">
        <v>0</v>
      </c>
      <c r="I47" s="88">
        <v>0</v>
      </c>
      <c r="J47" s="88"/>
      <c r="K47" s="118">
        <v>0</v>
      </c>
    </row>
    <row r="48" spans="1:11" ht="15" customHeight="1" x14ac:dyDescent="0.25">
      <c r="A48" s="173" t="s">
        <v>117</v>
      </c>
      <c r="B48" s="174"/>
      <c r="C48" s="174"/>
      <c r="D48" s="174"/>
      <c r="E48" s="174"/>
      <c r="F48" s="89">
        <f>F45-F46+F47</f>
        <v>0</v>
      </c>
      <c r="G48" s="89">
        <f t="shared" ref="G48" si="10">G45-G46+G47</f>
        <v>0</v>
      </c>
      <c r="H48" s="89">
        <f t="shared" ref="H48" si="11">H45-H46+H47</f>
        <v>0</v>
      </c>
      <c r="I48" s="89">
        <v>0</v>
      </c>
      <c r="J48" s="89"/>
      <c r="K48" s="90">
        <v>0</v>
      </c>
    </row>
    <row r="50" spans="1:11" x14ac:dyDescent="0.25">
      <c r="A50" s="175"/>
      <c r="B50" s="176"/>
      <c r="C50" s="176"/>
      <c r="D50" s="176"/>
      <c r="E50" s="176"/>
      <c r="F50" s="176"/>
      <c r="G50" s="176"/>
      <c r="H50" s="176"/>
      <c r="I50" s="176"/>
      <c r="J50" s="176"/>
      <c r="K50" s="176"/>
    </row>
  </sheetData>
  <mergeCells count="34">
    <mergeCell ref="A44:E44"/>
    <mergeCell ref="A24:K24"/>
    <mergeCell ref="A28:E28"/>
    <mergeCell ref="A29:E29"/>
    <mergeCell ref="A30:E30"/>
    <mergeCell ref="A33:K33"/>
    <mergeCell ref="A38:E38"/>
    <mergeCell ref="A39:E39"/>
    <mergeCell ref="A41:K41"/>
    <mergeCell ref="A37:E37"/>
    <mergeCell ref="A36:E36"/>
    <mergeCell ref="A7:K7"/>
    <mergeCell ref="A10:K10"/>
    <mergeCell ref="A12:K12"/>
    <mergeCell ref="A15:E15"/>
    <mergeCell ref="A31:E31"/>
    <mergeCell ref="A21:E21"/>
    <mergeCell ref="A22:E22"/>
    <mergeCell ref="A27:E27"/>
    <mergeCell ref="A20:E20"/>
    <mergeCell ref="A16:E16"/>
    <mergeCell ref="A17:E17"/>
    <mergeCell ref="A18:E18"/>
    <mergeCell ref="A8:K8"/>
    <mergeCell ref="A45:E45"/>
    <mergeCell ref="A46:E46"/>
    <mergeCell ref="A47:E47"/>
    <mergeCell ref="A48:E48"/>
    <mergeCell ref="A50:K50"/>
    <mergeCell ref="A1:F1"/>
    <mergeCell ref="A2:F2"/>
    <mergeCell ref="A3:F3"/>
    <mergeCell ref="A4:F4"/>
    <mergeCell ref="A5:K6"/>
  </mergeCells>
  <pageMargins left="0.25" right="0.25" top="0.75" bottom="0.75" header="0.3" footer="0.3"/>
  <pageSetup paperSize="9" scale="8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26"/>
  <sheetViews>
    <sheetView topLeftCell="A93" zoomScaleNormal="100" workbookViewId="0">
      <selection activeCell="C129" sqref="B129:C129"/>
    </sheetView>
  </sheetViews>
  <sheetFormatPr defaultRowHeight="15" x14ac:dyDescent="0.25"/>
  <cols>
    <col min="1" max="1" width="8.5703125" customWidth="1"/>
    <col min="2" max="2" width="8.28515625" customWidth="1"/>
    <col min="3" max="3" width="8.42578125" customWidth="1"/>
    <col min="4" max="4" width="47.42578125" customWidth="1"/>
    <col min="5" max="5" width="24.7109375" customWidth="1"/>
    <col min="6" max="6" width="25.28515625" customWidth="1"/>
    <col min="7" max="7" width="22.85546875" customWidth="1"/>
    <col min="8" max="8" width="23.42578125" customWidth="1"/>
    <col min="9" max="9" width="9.85546875" customWidth="1"/>
    <col min="10" max="10" width="8.42578125" customWidth="1"/>
  </cols>
  <sheetData>
    <row r="1" spans="1:10" ht="42" customHeight="1" x14ac:dyDescent="0.2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8" customHeight="1" x14ac:dyDescent="0.25">
      <c r="A2" s="112"/>
      <c r="B2" s="112"/>
      <c r="C2" s="112"/>
      <c r="D2" s="112"/>
      <c r="E2" s="112"/>
      <c r="F2" s="112"/>
      <c r="G2" s="112"/>
      <c r="H2" s="112"/>
      <c r="I2" s="151"/>
      <c r="J2" s="112"/>
    </row>
    <row r="3" spans="1:10" ht="15.75" customHeight="1" x14ac:dyDescent="0.25">
      <c r="A3" s="177" t="s">
        <v>27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18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18" customHeight="1" x14ac:dyDescent="0.25">
      <c r="A5" s="177" t="s">
        <v>8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8" x14ac:dyDescent="0.25">
      <c r="A6" s="4"/>
      <c r="B6" s="4"/>
      <c r="C6" s="4"/>
      <c r="D6" s="4"/>
      <c r="E6" s="22"/>
      <c r="F6" s="4"/>
      <c r="G6" s="4"/>
      <c r="H6" s="5"/>
      <c r="I6" s="5"/>
      <c r="J6" s="5"/>
    </row>
    <row r="7" spans="1:10" ht="15.75" customHeight="1" x14ac:dyDescent="0.25">
      <c r="A7" s="177" t="s">
        <v>1</v>
      </c>
      <c r="B7" s="177"/>
      <c r="C7" s="177"/>
      <c r="D7" s="177"/>
      <c r="E7" s="177"/>
      <c r="F7" s="177"/>
      <c r="G7" s="177"/>
      <c r="H7" s="177"/>
      <c r="I7" s="177"/>
      <c r="J7" s="177"/>
    </row>
    <row r="8" spans="1:10" ht="18" x14ac:dyDescent="0.25">
      <c r="A8" s="4"/>
      <c r="B8" s="4"/>
      <c r="C8" s="4"/>
      <c r="D8" s="4"/>
      <c r="E8" s="22"/>
      <c r="F8" s="4"/>
      <c r="G8" s="4"/>
      <c r="H8" s="5"/>
      <c r="I8" s="5"/>
      <c r="J8" s="5"/>
    </row>
    <row r="9" spans="1:10" ht="25.5" x14ac:dyDescent="0.25">
      <c r="A9" s="18" t="s">
        <v>9</v>
      </c>
      <c r="B9" s="17" t="s">
        <v>10</v>
      </c>
      <c r="C9" s="17" t="s">
        <v>11</v>
      </c>
      <c r="D9" s="17" t="s">
        <v>7</v>
      </c>
      <c r="E9" s="114" t="s">
        <v>204</v>
      </c>
      <c r="F9" s="18" t="s">
        <v>205</v>
      </c>
      <c r="G9" s="18" t="s">
        <v>206</v>
      </c>
      <c r="H9" s="18" t="s">
        <v>207</v>
      </c>
      <c r="I9" s="18" t="s">
        <v>202</v>
      </c>
      <c r="J9" s="18" t="s">
        <v>200</v>
      </c>
    </row>
    <row r="10" spans="1:10" x14ac:dyDescent="0.25">
      <c r="A10" s="199">
        <v>1</v>
      </c>
      <c r="B10" s="200"/>
      <c r="C10" s="201"/>
      <c r="D10" s="17">
        <v>2</v>
      </c>
      <c r="E10" s="17">
        <v>3</v>
      </c>
      <c r="F10" s="18">
        <v>4</v>
      </c>
      <c r="G10" s="18">
        <v>5</v>
      </c>
      <c r="H10" s="18">
        <v>6</v>
      </c>
      <c r="I10" s="18" t="s">
        <v>208</v>
      </c>
      <c r="J10" s="18" t="s">
        <v>203</v>
      </c>
    </row>
    <row r="11" spans="1:10" ht="15.75" customHeight="1" x14ac:dyDescent="0.25">
      <c r="A11" s="9">
        <v>6</v>
      </c>
      <c r="B11" s="9"/>
      <c r="C11" s="9"/>
      <c r="D11" s="9" t="s">
        <v>12</v>
      </c>
      <c r="E11" s="63">
        <f>E12+E15+E17+E20+E24+E31+E32+E33+E35</f>
        <v>1198838.47</v>
      </c>
      <c r="F11" s="63">
        <f>F12+F15+F17+F20+F24+F32</f>
        <v>3044563.2</v>
      </c>
      <c r="G11" s="63">
        <f>G12+G15+G17+G20+G24+G31+G32</f>
        <v>3306953.8600000003</v>
      </c>
      <c r="H11" s="63">
        <f>H12+H15+H17+H20+H24+H31+H32</f>
        <v>1357998.1900000002</v>
      </c>
      <c r="I11" s="63">
        <f t="shared" ref="I11:I32" si="0">(H11/E11)*100</f>
        <v>113.27616054896872</v>
      </c>
      <c r="J11" s="63">
        <f>H11/G11*100</f>
        <v>41.064927044370677</v>
      </c>
    </row>
    <row r="12" spans="1:10" ht="15" customHeight="1" x14ac:dyDescent="0.25">
      <c r="A12" s="9"/>
      <c r="B12" s="14">
        <v>63</v>
      </c>
      <c r="C12" s="197" t="s">
        <v>163</v>
      </c>
      <c r="D12" s="198"/>
      <c r="E12" s="63">
        <f>E13+E14</f>
        <v>1011670.14</v>
      </c>
      <c r="F12" s="63">
        <f t="shared" ref="F12:G12" si="1">F13+F14</f>
        <v>2650779.2799999998</v>
      </c>
      <c r="G12" s="63">
        <f t="shared" si="1"/>
        <v>2881542.7</v>
      </c>
      <c r="H12" s="63">
        <f t="shared" ref="H12" si="2">H13+H14</f>
        <v>1130716</v>
      </c>
      <c r="I12" s="63">
        <f t="shared" si="0"/>
        <v>111.76726042344197</v>
      </c>
      <c r="J12" s="63">
        <f>H12/G12*100</f>
        <v>39.239952959919691</v>
      </c>
    </row>
    <row r="13" spans="1:10" x14ac:dyDescent="0.25">
      <c r="A13" s="10"/>
      <c r="B13" s="10"/>
      <c r="C13" s="11" t="s">
        <v>39</v>
      </c>
      <c r="D13" s="11" t="s">
        <v>191</v>
      </c>
      <c r="E13" s="73">
        <v>1011670.14</v>
      </c>
      <c r="F13" s="58">
        <v>2650779.2799999998</v>
      </c>
      <c r="G13" s="58">
        <v>2881542.7</v>
      </c>
      <c r="H13" s="58">
        <v>1130716</v>
      </c>
      <c r="I13" s="63"/>
      <c r="J13" s="63"/>
    </row>
    <row r="14" spans="1:10" x14ac:dyDescent="0.25">
      <c r="A14" s="10"/>
      <c r="B14" s="25"/>
      <c r="C14" s="11" t="s">
        <v>41</v>
      </c>
      <c r="D14" s="11" t="s">
        <v>42</v>
      </c>
      <c r="E14" s="73">
        <v>0</v>
      </c>
      <c r="F14" s="58">
        <v>0</v>
      </c>
      <c r="G14" s="58">
        <v>0</v>
      </c>
      <c r="H14" s="58">
        <v>0</v>
      </c>
      <c r="I14" s="63"/>
      <c r="J14" s="63"/>
    </row>
    <row r="15" spans="1:10" x14ac:dyDescent="0.25">
      <c r="A15" s="10"/>
      <c r="B15" s="14">
        <v>64</v>
      </c>
      <c r="C15" s="14"/>
      <c r="D15" s="14" t="s">
        <v>45</v>
      </c>
      <c r="E15" s="63">
        <f>E16</f>
        <v>22.8</v>
      </c>
      <c r="F15" s="63">
        <f t="shared" ref="F15:H15" si="3">F16</f>
        <v>30</v>
      </c>
      <c r="G15" s="63">
        <f t="shared" si="3"/>
        <v>30</v>
      </c>
      <c r="H15" s="63">
        <f t="shared" si="3"/>
        <v>7.03</v>
      </c>
      <c r="I15" s="63">
        <f t="shared" si="0"/>
        <v>30.833333333333336</v>
      </c>
      <c r="J15" s="63">
        <f t="shared" ref="J15:J32" si="4">H15/G15*100</f>
        <v>23.433333333333334</v>
      </c>
    </row>
    <row r="16" spans="1:10" s="36" customFormat="1" x14ac:dyDescent="0.25">
      <c r="A16" s="11"/>
      <c r="B16" s="16"/>
      <c r="C16" s="16" t="s">
        <v>46</v>
      </c>
      <c r="D16" s="16" t="s">
        <v>47</v>
      </c>
      <c r="E16" s="64">
        <v>22.8</v>
      </c>
      <c r="F16" s="58">
        <v>30</v>
      </c>
      <c r="G16" s="58">
        <v>30</v>
      </c>
      <c r="H16" s="58">
        <v>7.03</v>
      </c>
      <c r="I16" s="63"/>
      <c r="J16" s="63"/>
    </row>
    <row r="17" spans="1:10" ht="15" customHeight="1" x14ac:dyDescent="0.25">
      <c r="A17" s="10"/>
      <c r="B17" s="14">
        <v>65</v>
      </c>
      <c r="C17" s="197" t="s">
        <v>165</v>
      </c>
      <c r="D17" s="198"/>
      <c r="E17" s="63">
        <f>E18+E19</f>
        <v>2449.5</v>
      </c>
      <c r="F17" s="63">
        <f t="shared" ref="F17:G17" si="5">F18+F19</f>
        <v>6500</v>
      </c>
      <c r="G17" s="63">
        <f t="shared" si="5"/>
        <v>6500</v>
      </c>
      <c r="H17" s="63">
        <f t="shared" ref="H17" si="6">H18+H19</f>
        <v>782.13</v>
      </c>
      <c r="I17" s="63">
        <f t="shared" si="0"/>
        <v>31.930189834660133</v>
      </c>
      <c r="J17" s="63">
        <f t="shared" si="4"/>
        <v>12.03276923076923</v>
      </c>
    </row>
    <row r="18" spans="1:10" s="36" customFormat="1" x14ac:dyDescent="0.25">
      <c r="A18" s="11"/>
      <c r="B18" s="16"/>
      <c r="C18" s="16" t="s">
        <v>46</v>
      </c>
      <c r="D18" s="16" t="s">
        <v>47</v>
      </c>
      <c r="E18" s="64">
        <v>0</v>
      </c>
      <c r="F18" s="58">
        <v>0</v>
      </c>
      <c r="G18" s="58">
        <v>0</v>
      </c>
      <c r="H18" s="58">
        <v>0</v>
      </c>
      <c r="I18" s="63"/>
      <c r="J18" s="63"/>
    </row>
    <row r="19" spans="1:10" ht="15" customHeight="1" x14ac:dyDescent="0.25">
      <c r="A19" s="10"/>
      <c r="B19" s="10"/>
      <c r="C19" s="11" t="s">
        <v>43</v>
      </c>
      <c r="D19" s="15" t="s">
        <v>44</v>
      </c>
      <c r="E19" s="77">
        <v>2449.5</v>
      </c>
      <c r="F19" s="58">
        <v>6500</v>
      </c>
      <c r="G19" s="58">
        <v>6500</v>
      </c>
      <c r="H19" s="58">
        <v>782.13</v>
      </c>
      <c r="I19" s="63"/>
      <c r="J19" s="63"/>
    </row>
    <row r="20" spans="1:10" ht="15" customHeight="1" x14ac:dyDescent="0.25">
      <c r="A20" s="10"/>
      <c r="B20" s="14">
        <v>66</v>
      </c>
      <c r="C20" s="197" t="s">
        <v>166</v>
      </c>
      <c r="D20" s="198"/>
      <c r="E20" s="63">
        <f>E21+E23+E22</f>
        <v>8639.98</v>
      </c>
      <c r="F20" s="63">
        <f t="shared" ref="F20" si="7">F21+F23+F22</f>
        <v>12620</v>
      </c>
      <c r="G20" s="63">
        <f>G21+G23+G22</f>
        <v>13258.95</v>
      </c>
      <c r="H20" s="63">
        <f t="shared" ref="H20" si="8">H21+H23</f>
        <v>806.57</v>
      </c>
      <c r="I20" s="63">
        <f t="shared" si="0"/>
        <v>9.3353225354688334</v>
      </c>
      <c r="J20" s="63">
        <f t="shared" si="4"/>
        <v>6.0832117173682683</v>
      </c>
    </row>
    <row r="21" spans="1:10" s="36" customFormat="1" x14ac:dyDescent="0.25">
      <c r="A21" s="11"/>
      <c r="B21" s="16"/>
      <c r="C21" s="16" t="s">
        <v>46</v>
      </c>
      <c r="D21" s="16" t="s">
        <v>47</v>
      </c>
      <c r="E21" s="64">
        <v>8412.48</v>
      </c>
      <c r="F21" s="58">
        <v>12120</v>
      </c>
      <c r="G21" s="58">
        <v>12120</v>
      </c>
      <c r="H21" s="58">
        <v>806.57</v>
      </c>
      <c r="I21" s="63"/>
      <c r="J21" s="63"/>
    </row>
    <row r="22" spans="1:10" s="36" customFormat="1" ht="15" customHeight="1" x14ac:dyDescent="0.25">
      <c r="A22" s="11"/>
      <c r="B22" s="16"/>
      <c r="C22" s="16" t="s">
        <v>170</v>
      </c>
      <c r="D22" s="111" t="s">
        <v>168</v>
      </c>
      <c r="E22" s="64">
        <v>0</v>
      </c>
      <c r="F22" s="58">
        <v>0</v>
      </c>
      <c r="G22" s="58">
        <v>0</v>
      </c>
      <c r="H22" s="58">
        <v>0</v>
      </c>
      <c r="I22" s="63"/>
      <c r="J22" s="63"/>
    </row>
    <row r="23" spans="1:10" s="36" customFormat="1" x14ac:dyDescent="0.25">
      <c r="A23" s="11"/>
      <c r="B23" s="16"/>
      <c r="C23" s="16" t="s">
        <v>48</v>
      </c>
      <c r="D23" s="16" t="s">
        <v>49</v>
      </c>
      <c r="E23" s="64">
        <v>227.5</v>
      </c>
      <c r="F23" s="58">
        <v>500</v>
      </c>
      <c r="G23" s="58">
        <v>1138.95</v>
      </c>
      <c r="H23" s="58">
        <v>0</v>
      </c>
      <c r="I23" s="63"/>
      <c r="J23" s="63"/>
    </row>
    <row r="24" spans="1:10" ht="15" customHeight="1" x14ac:dyDescent="0.25">
      <c r="A24" s="10"/>
      <c r="B24" s="10">
        <v>67</v>
      </c>
      <c r="C24" s="197" t="s">
        <v>164</v>
      </c>
      <c r="D24" s="198"/>
      <c r="E24" s="63">
        <f>E25+E27+E29+E30</f>
        <v>133586.85</v>
      </c>
      <c r="F24" s="63">
        <f>SUM(F25:F31)</f>
        <v>289325.22000000003</v>
      </c>
      <c r="G24" s="63">
        <f>G25+G27+G28+G29+G30</f>
        <v>305259.05</v>
      </c>
      <c r="H24" s="63">
        <f>SUM(H25:H30)</f>
        <v>174931.02</v>
      </c>
      <c r="I24" s="63">
        <f t="shared" si="0"/>
        <v>130.94928131024872</v>
      </c>
      <c r="J24" s="63">
        <f t="shared" si="4"/>
        <v>57.30576046803526</v>
      </c>
    </row>
    <row r="25" spans="1:10" x14ac:dyDescent="0.25">
      <c r="A25" s="14"/>
      <c r="B25" s="14"/>
      <c r="C25" s="11" t="s">
        <v>50</v>
      </c>
      <c r="D25" s="11" t="s">
        <v>13</v>
      </c>
      <c r="E25" s="72">
        <v>36255.910000000003</v>
      </c>
      <c r="F25" s="72">
        <v>127682.62</v>
      </c>
      <c r="G25" s="72">
        <v>127682.62</v>
      </c>
      <c r="H25" s="72">
        <v>42084.09</v>
      </c>
      <c r="I25" s="63"/>
      <c r="J25" s="63"/>
    </row>
    <row r="26" spans="1:10" x14ac:dyDescent="0.25">
      <c r="A26" s="14"/>
      <c r="B26" s="14"/>
      <c r="C26" s="11" t="s">
        <v>50</v>
      </c>
      <c r="D26" s="11" t="s">
        <v>227</v>
      </c>
      <c r="E26" s="72">
        <v>0</v>
      </c>
      <c r="F26" s="72">
        <v>0</v>
      </c>
      <c r="G26" s="72">
        <v>19000</v>
      </c>
      <c r="H26" s="72">
        <v>19000</v>
      </c>
      <c r="I26" s="63"/>
      <c r="J26" s="63"/>
    </row>
    <row r="27" spans="1:10" x14ac:dyDescent="0.25">
      <c r="A27" s="14"/>
      <c r="B27" s="14"/>
      <c r="C27" s="11" t="s">
        <v>55</v>
      </c>
      <c r="D27" s="11" t="s">
        <v>56</v>
      </c>
      <c r="E27" s="72">
        <v>97330.94</v>
      </c>
      <c r="F27" s="72">
        <v>146588.14000000001</v>
      </c>
      <c r="G27" s="72">
        <v>177576.43</v>
      </c>
      <c r="H27" s="72">
        <v>113846.93</v>
      </c>
      <c r="I27" s="63"/>
      <c r="J27" s="63"/>
    </row>
    <row r="28" spans="1:10" x14ac:dyDescent="0.25">
      <c r="A28" s="14"/>
      <c r="B28" s="14"/>
      <c r="C28" s="11" t="s">
        <v>55</v>
      </c>
      <c r="D28" s="11" t="s">
        <v>195</v>
      </c>
      <c r="E28" s="72">
        <v>0</v>
      </c>
      <c r="F28" s="72">
        <v>0</v>
      </c>
      <c r="G28" s="72">
        <f>G123</f>
        <v>0</v>
      </c>
      <c r="H28" s="72">
        <f>H123</f>
        <v>0</v>
      </c>
      <c r="I28" s="63"/>
      <c r="J28" s="63"/>
    </row>
    <row r="29" spans="1:10" ht="15" customHeight="1" x14ac:dyDescent="0.25">
      <c r="A29" s="10"/>
      <c r="B29" s="10"/>
      <c r="C29" s="11" t="s">
        <v>43</v>
      </c>
      <c r="D29" s="15" t="s">
        <v>44</v>
      </c>
      <c r="E29" s="66">
        <v>0</v>
      </c>
      <c r="F29" s="66">
        <v>0</v>
      </c>
      <c r="G29" s="66">
        <v>0</v>
      </c>
      <c r="H29" s="66">
        <v>0</v>
      </c>
      <c r="I29" s="63"/>
      <c r="J29" s="63"/>
    </row>
    <row r="30" spans="1:10" ht="15" customHeight="1" x14ac:dyDescent="0.25">
      <c r="A30" s="10"/>
      <c r="B30" s="10"/>
      <c r="C30" s="11" t="s">
        <v>159</v>
      </c>
      <c r="D30" s="15" t="s">
        <v>160</v>
      </c>
      <c r="E30" s="66">
        <f>E68</f>
        <v>0</v>
      </c>
      <c r="F30" s="66">
        <v>0</v>
      </c>
      <c r="G30" s="66">
        <v>0</v>
      </c>
      <c r="H30" s="66">
        <v>0</v>
      </c>
      <c r="I30" s="63"/>
      <c r="J30" s="63"/>
    </row>
    <row r="31" spans="1:10" ht="15" customHeight="1" x14ac:dyDescent="0.25">
      <c r="A31" s="10"/>
      <c r="B31" s="10">
        <v>639</v>
      </c>
      <c r="C31" s="110" t="s">
        <v>159</v>
      </c>
      <c r="D31" s="15" t="s">
        <v>160</v>
      </c>
      <c r="E31" s="66">
        <v>6370.38</v>
      </c>
      <c r="F31" s="66">
        <v>15054.46</v>
      </c>
      <c r="G31" s="66">
        <v>15054.46</v>
      </c>
      <c r="H31" s="66">
        <v>7613.32</v>
      </c>
      <c r="I31" s="63">
        <f t="shared" si="0"/>
        <v>119.51123794812868</v>
      </c>
      <c r="J31" s="63">
        <f t="shared" si="4"/>
        <v>50.571857110783114</v>
      </c>
    </row>
    <row r="32" spans="1:10" x14ac:dyDescent="0.25">
      <c r="A32" s="10"/>
      <c r="B32" s="25">
        <v>639</v>
      </c>
      <c r="C32" s="11" t="s">
        <v>53</v>
      </c>
      <c r="D32" s="11" t="s">
        <v>54</v>
      </c>
      <c r="E32" s="82">
        <v>36098.82</v>
      </c>
      <c r="F32" s="82">
        <v>85308.7</v>
      </c>
      <c r="G32" s="82">
        <v>85308.7</v>
      </c>
      <c r="H32" s="82">
        <v>43142.12</v>
      </c>
      <c r="I32" s="63">
        <f t="shared" si="0"/>
        <v>119.51116407683134</v>
      </c>
      <c r="J32" s="63">
        <f t="shared" si="4"/>
        <v>50.571770522818895</v>
      </c>
    </row>
    <row r="33" spans="1:10" x14ac:dyDescent="0.25">
      <c r="A33" s="10"/>
      <c r="B33" s="25">
        <v>639</v>
      </c>
      <c r="C33" s="11" t="s">
        <v>179</v>
      </c>
      <c r="D33" s="11" t="s">
        <v>172</v>
      </c>
      <c r="E33" s="82">
        <v>0</v>
      </c>
      <c r="F33" s="82">
        <v>0</v>
      </c>
      <c r="G33" s="82">
        <v>0</v>
      </c>
      <c r="H33" s="82">
        <v>0</v>
      </c>
      <c r="I33" s="63"/>
      <c r="J33" s="63"/>
    </row>
    <row r="34" spans="1:10" x14ac:dyDescent="0.25">
      <c r="A34" s="10"/>
      <c r="B34" s="10">
        <v>68</v>
      </c>
      <c r="C34" s="11" t="s">
        <v>46</v>
      </c>
      <c r="D34" s="11" t="s">
        <v>167</v>
      </c>
      <c r="E34" s="72">
        <v>0</v>
      </c>
      <c r="F34" s="72">
        <v>0</v>
      </c>
      <c r="G34" s="72">
        <v>0</v>
      </c>
      <c r="H34" s="72">
        <v>0</v>
      </c>
      <c r="I34" s="63"/>
      <c r="J34" s="63"/>
    </row>
    <row r="35" spans="1:10" x14ac:dyDescent="0.25">
      <c r="A35" s="12">
        <v>7</v>
      </c>
      <c r="B35" s="13"/>
      <c r="C35" s="13"/>
      <c r="D35" s="23" t="s">
        <v>14</v>
      </c>
      <c r="E35" s="63">
        <f>E36</f>
        <v>0</v>
      </c>
      <c r="F35" s="63">
        <f t="shared" ref="F35:H35" si="9">F36</f>
        <v>0</v>
      </c>
      <c r="G35" s="63">
        <f t="shared" si="9"/>
        <v>0</v>
      </c>
      <c r="H35" s="63">
        <f t="shared" si="9"/>
        <v>0</v>
      </c>
      <c r="I35" s="63"/>
      <c r="J35" s="63"/>
    </row>
    <row r="36" spans="1:10" x14ac:dyDescent="0.25">
      <c r="A36" s="14"/>
      <c r="B36" s="14">
        <v>72</v>
      </c>
      <c r="C36" s="14"/>
      <c r="D36" s="24" t="s">
        <v>35</v>
      </c>
      <c r="E36" s="64">
        <f>E37</f>
        <v>0</v>
      </c>
      <c r="F36" s="64">
        <f t="shared" ref="F36:H36" si="10">F37</f>
        <v>0</v>
      </c>
      <c r="G36" s="64">
        <f t="shared" si="10"/>
        <v>0</v>
      </c>
      <c r="H36" s="64">
        <f t="shared" si="10"/>
        <v>0</v>
      </c>
      <c r="I36" s="63"/>
      <c r="J36" s="63"/>
    </row>
    <row r="37" spans="1:10" x14ac:dyDescent="0.25">
      <c r="A37" s="14"/>
      <c r="B37" s="14"/>
      <c r="C37" s="11" t="s">
        <v>51</v>
      </c>
      <c r="D37" s="11" t="s">
        <v>52</v>
      </c>
      <c r="E37" s="72">
        <v>0</v>
      </c>
      <c r="F37" s="58">
        <v>0</v>
      </c>
      <c r="G37" s="58">
        <v>0</v>
      </c>
      <c r="H37" s="58">
        <v>0</v>
      </c>
      <c r="I37" s="63"/>
      <c r="J37" s="63"/>
    </row>
    <row r="38" spans="1:10" x14ac:dyDescent="0.25">
      <c r="A38" s="78"/>
      <c r="B38" s="78"/>
      <c r="C38" s="79"/>
      <c r="D38" s="79"/>
      <c r="E38" s="80"/>
      <c r="F38" s="81"/>
      <c r="G38" s="81"/>
      <c r="H38" s="81"/>
      <c r="I38" s="81"/>
      <c r="J38" s="81"/>
    </row>
    <row r="39" spans="1:10" ht="6.75" customHeight="1" x14ac:dyDescent="0.25"/>
    <row r="41" spans="1:10" ht="15.75" customHeight="1" x14ac:dyDescent="0.25">
      <c r="A41" s="177" t="s">
        <v>15</v>
      </c>
      <c r="B41" s="177"/>
      <c r="C41" s="177"/>
      <c r="D41" s="177"/>
      <c r="E41" s="177"/>
      <c r="F41" s="177"/>
      <c r="G41" s="177"/>
      <c r="H41" s="177"/>
      <c r="I41" s="177"/>
      <c r="J41" s="177"/>
    </row>
    <row r="42" spans="1:10" ht="18" x14ac:dyDescent="0.25">
      <c r="A42" s="4"/>
      <c r="B42" s="4"/>
      <c r="C42" s="4"/>
      <c r="D42" s="4"/>
      <c r="E42" s="22"/>
      <c r="F42" s="4"/>
      <c r="G42" s="4"/>
      <c r="H42" s="5"/>
      <c r="I42" s="5"/>
      <c r="J42" s="5"/>
    </row>
    <row r="43" spans="1:10" ht="25.5" x14ac:dyDescent="0.25">
      <c r="A43" s="18" t="s">
        <v>9</v>
      </c>
      <c r="B43" s="17" t="s">
        <v>10</v>
      </c>
      <c r="C43" s="17" t="s">
        <v>11</v>
      </c>
      <c r="D43" s="17" t="s">
        <v>16</v>
      </c>
      <c r="E43" s="114" t="s">
        <v>204</v>
      </c>
      <c r="F43" s="18" t="s">
        <v>205</v>
      </c>
      <c r="G43" s="18" t="s">
        <v>206</v>
      </c>
      <c r="H43" s="18" t="s">
        <v>222</v>
      </c>
      <c r="I43" s="18" t="s">
        <v>202</v>
      </c>
      <c r="J43" s="18" t="s">
        <v>200</v>
      </c>
    </row>
    <row r="44" spans="1:10" x14ac:dyDescent="0.25">
      <c r="A44" s="199">
        <v>1</v>
      </c>
      <c r="B44" s="200"/>
      <c r="C44" s="201"/>
      <c r="D44" s="17">
        <v>2</v>
      </c>
      <c r="E44" s="17">
        <v>3</v>
      </c>
      <c r="F44" s="18">
        <v>4</v>
      </c>
      <c r="G44" s="18">
        <v>5</v>
      </c>
      <c r="H44" s="18">
        <v>6</v>
      </c>
      <c r="I44" s="18" t="s">
        <v>208</v>
      </c>
      <c r="J44" s="18" t="s">
        <v>203</v>
      </c>
    </row>
    <row r="45" spans="1:10" ht="15.75" customHeight="1" x14ac:dyDescent="0.25">
      <c r="A45" s="9">
        <v>3</v>
      </c>
      <c r="B45" s="9"/>
      <c r="C45" s="9"/>
      <c r="D45" s="9" t="s">
        <v>17</v>
      </c>
      <c r="E45" s="63">
        <f>E46+E60+E77+E87+E97</f>
        <v>1144286</v>
      </c>
      <c r="F45" s="63">
        <f t="shared" ref="F45:H45" si="11">F46+F60+F77+F87+F97</f>
        <v>2981022.32</v>
      </c>
      <c r="G45" s="63">
        <f>G46+G60+G77+G87+G97</f>
        <v>3214494.1</v>
      </c>
      <c r="H45" s="63">
        <f t="shared" si="11"/>
        <v>1469318.6199999996</v>
      </c>
      <c r="I45" s="63">
        <f t="shared" ref="I45:I80" si="12">(H45/E45)*100</f>
        <v>128.40484109741791</v>
      </c>
      <c r="J45" s="63">
        <f>H45/G45*100</f>
        <v>45.709171468070188</v>
      </c>
    </row>
    <row r="46" spans="1:10" ht="15.75" customHeight="1" x14ac:dyDescent="0.25">
      <c r="A46" s="9"/>
      <c r="B46" s="14">
        <v>31</v>
      </c>
      <c r="C46" s="14"/>
      <c r="D46" s="14" t="s">
        <v>18</v>
      </c>
      <c r="E46" s="63">
        <f>E47+E48+E49+E50+E51+E52+E53+E54+E55+E56+E57+E58+E59</f>
        <v>974858</v>
      </c>
      <c r="F46" s="63">
        <f>F47+F48+F49+F50+F51+F52+F53+F54+F55+F56+F57+F58+F59</f>
        <v>2583390.21</v>
      </c>
      <c r="G46" s="63">
        <f>G47+G48+G49+G50+G51+G52+G53+G54+G55+G56+G57+G58+G59</f>
        <v>2752265.74</v>
      </c>
      <c r="H46" s="63">
        <f>H47+H48+H49+H50+H51+H52+H53+H54+H55+H56+H57+H58+H59</f>
        <v>1266175.3399999999</v>
      </c>
      <c r="I46" s="63">
        <f t="shared" si="12"/>
        <v>129.88305373705705</v>
      </c>
      <c r="J46" s="63">
        <f t="shared" ref="J46:J108" si="13">H46/G46*100</f>
        <v>46.004836001046897</v>
      </c>
    </row>
    <row r="47" spans="1:10" x14ac:dyDescent="0.25">
      <c r="A47" s="10"/>
      <c r="B47" s="10"/>
      <c r="C47" s="11" t="s">
        <v>50</v>
      </c>
      <c r="D47" s="11" t="s">
        <v>13</v>
      </c>
      <c r="E47" s="72">
        <f>'POSEBNI DIO'!E21+'POSEBNI DIO'!E26+'POSEBNI DIO'!E43+'POSEBNI DIO'!E63</f>
        <v>34464</v>
      </c>
      <c r="F47" s="72">
        <f>'POSEBNI DIO'!F21+'POSEBNI DIO'!F26+'POSEBNI DIO'!F43+'POSEBNI DIO'!F63</f>
        <v>121638.41</v>
      </c>
      <c r="G47" s="72">
        <f>'POSEBNI DIO'!G21+'POSEBNI DIO'!G26+'POSEBNI DIO'!G43+'POSEBNI DIO'!G63</f>
        <v>121638.41</v>
      </c>
      <c r="H47" s="72">
        <f>'POSEBNI DIO'!H21+'POSEBNI DIO'!H26+'POSEBNI DIO'!H43+'POSEBNI DIO'!H63</f>
        <v>51635.12</v>
      </c>
      <c r="I47" s="63">
        <f t="shared" si="12"/>
        <v>149.82335190343548</v>
      </c>
      <c r="J47" s="63">
        <f t="shared" si="13"/>
        <v>42.449683451140146</v>
      </c>
    </row>
    <row r="48" spans="1:10" x14ac:dyDescent="0.25">
      <c r="A48" s="10"/>
      <c r="B48" s="10"/>
      <c r="C48" s="16" t="s">
        <v>46</v>
      </c>
      <c r="D48" s="16" t="s">
        <v>47</v>
      </c>
      <c r="E48" s="65">
        <f>'POSEBNI DIO'!E79</f>
        <v>498</v>
      </c>
      <c r="F48" s="65">
        <f>'POSEBNI DIO'!F79</f>
        <v>0</v>
      </c>
      <c r="G48" s="65">
        <f>'POSEBNI DIO'!G79</f>
        <v>0</v>
      </c>
      <c r="H48" s="65">
        <f>'POSEBNI DIO'!H79</f>
        <v>0.01</v>
      </c>
      <c r="I48" s="63">
        <f t="shared" si="12"/>
        <v>2.008032128514056E-3</v>
      </c>
      <c r="J48" s="63"/>
    </row>
    <row r="49" spans="1:10" x14ac:dyDescent="0.25">
      <c r="A49" s="10"/>
      <c r="B49" s="10"/>
      <c r="C49" s="109" t="s">
        <v>46</v>
      </c>
      <c r="D49" s="16" t="s">
        <v>168</v>
      </c>
      <c r="E49" s="65">
        <f>'POSEBNI DIO'!E84</f>
        <v>0</v>
      </c>
      <c r="F49" s="65">
        <f>'POSEBNI DIO'!F84</f>
        <v>0</v>
      </c>
      <c r="G49" s="65">
        <f>'POSEBNI DIO'!G84</f>
        <v>0</v>
      </c>
      <c r="H49" s="65">
        <f>'POSEBNI DIO'!H84</f>
        <v>0</v>
      </c>
      <c r="I49" s="63"/>
      <c r="J49" s="63"/>
    </row>
    <row r="50" spans="1:10" x14ac:dyDescent="0.25">
      <c r="A50" s="14"/>
      <c r="B50" s="14"/>
      <c r="C50" s="11" t="s">
        <v>55</v>
      </c>
      <c r="D50" s="11" t="s">
        <v>56</v>
      </c>
      <c r="E50" s="72">
        <v>0</v>
      </c>
      <c r="F50" s="72">
        <v>0</v>
      </c>
      <c r="G50" s="72">
        <v>0</v>
      </c>
      <c r="H50" s="72">
        <v>0</v>
      </c>
      <c r="I50" s="63"/>
      <c r="J50" s="63"/>
    </row>
    <row r="51" spans="1:10" ht="15" customHeight="1" x14ac:dyDescent="0.25">
      <c r="A51" s="10"/>
      <c r="B51" s="10"/>
      <c r="C51" s="11" t="s">
        <v>43</v>
      </c>
      <c r="D51" s="15" t="s">
        <v>44</v>
      </c>
      <c r="E51" s="66">
        <v>0</v>
      </c>
      <c r="F51" s="58">
        <v>0</v>
      </c>
      <c r="G51" s="58">
        <v>0</v>
      </c>
      <c r="H51" s="58">
        <v>0</v>
      </c>
      <c r="I51" s="63"/>
      <c r="J51" s="63"/>
    </row>
    <row r="52" spans="1:10" ht="15" customHeight="1" x14ac:dyDescent="0.25">
      <c r="A52" s="10"/>
      <c r="B52" s="10"/>
      <c r="C52" s="11" t="s">
        <v>159</v>
      </c>
      <c r="D52" s="15" t="s">
        <v>160</v>
      </c>
      <c r="E52" s="66">
        <f>'POSEBNI DIO'!E46</f>
        <v>0</v>
      </c>
      <c r="F52" s="66">
        <f>'POSEBNI DIO'!F46</f>
        <v>14754.98</v>
      </c>
      <c r="G52" s="66">
        <f>'POSEBNI DIO'!G46</f>
        <v>9004.3799999999992</v>
      </c>
      <c r="H52" s="66">
        <f>'POSEBNI DIO'!H46</f>
        <v>3253.42</v>
      </c>
      <c r="I52" s="63"/>
      <c r="J52" s="63">
        <f t="shared" si="13"/>
        <v>36.131527101255173</v>
      </c>
    </row>
    <row r="53" spans="1:10" ht="15" customHeight="1" x14ac:dyDescent="0.25">
      <c r="A53" s="10"/>
      <c r="B53" s="10"/>
      <c r="C53" s="11" t="s">
        <v>159</v>
      </c>
      <c r="D53" s="15" t="s">
        <v>224</v>
      </c>
      <c r="E53" s="66">
        <f>'POSEBNI DIO'!E50</f>
        <v>0</v>
      </c>
      <c r="F53" s="66">
        <f>'POSEBNI DIO'!F50</f>
        <v>0</v>
      </c>
      <c r="G53" s="66">
        <f>'POSEBNI DIO'!G50</f>
        <v>5750.6</v>
      </c>
      <c r="H53" s="66">
        <f>'POSEBNI DIO'!H50</f>
        <v>5750.6</v>
      </c>
      <c r="I53" s="63"/>
      <c r="J53" s="63">
        <f t="shared" si="13"/>
        <v>100</v>
      </c>
    </row>
    <row r="54" spans="1:10" x14ac:dyDescent="0.25">
      <c r="A54" s="10"/>
      <c r="B54" s="25"/>
      <c r="C54" s="11" t="s">
        <v>53</v>
      </c>
      <c r="D54" s="11" t="s">
        <v>54</v>
      </c>
      <c r="E54" s="72">
        <f>'POSEBNI DIO'!E54+'POSEBNI DIO'!E67</f>
        <v>42469</v>
      </c>
      <c r="F54" s="72">
        <f>'POSEBNI DIO'!F54+'POSEBNI DIO'!F67</f>
        <v>83611.62</v>
      </c>
      <c r="G54" s="72">
        <f>'POSEBNI DIO'!G54+'POSEBNI DIO'!G67</f>
        <v>51025.06</v>
      </c>
      <c r="H54" s="72">
        <f>'POSEBNI DIO'!H54+'POSEBNI DIO'!H67</f>
        <v>18436.240000000002</v>
      </c>
      <c r="I54" s="63"/>
      <c r="J54" s="63">
        <f t="shared" si="13"/>
        <v>36.131736052833652</v>
      </c>
    </row>
    <row r="55" spans="1:10" x14ac:dyDescent="0.25">
      <c r="A55" s="10"/>
      <c r="B55" s="25"/>
      <c r="C55" s="11" t="s">
        <v>53</v>
      </c>
      <c r="D55" s="11" t="s">
        <v>175</v>
      </c>
      <c r="E55" s="72">
        <f>'POSEBNI DIO'!E58</f>
        <v>0</v>
      </c>
      <c r="F55" s="72">
        <f>'POSEBNI DIO'!F58</f>
        <v>0</v>
      </c>
      <c r="G55" s="72">
        <f>'POSEBNI DIO'!G58</f>
        <v>32586.560000000001</v>
      </c>
      <c r="H55" s="72">
        <f>'POSEBNI DIO'!H58</f>
        <v>32586.560000000001</v>
      </c>
      <c r="I55" s="63"/>
      <c r="J55" s="63">
        <f t="shared" si="13"/>
        <v>100</v>
      </c>
    </row>
    <row r="56" spans="1:10" x14ac:dyDescent="0.25">
      <c r="A56" s="10"/>
      <c r="B56" s="10"/>
      <c r="C56" s="11" t="s">
        <v>39</v>
      </c>
      <c r="D56" s="11" t="s">
        <v>40</v>
      </c>
      <c r="E56" s="72">
        <f>'POSEBNI DIO'!E96+'POSEBNI DIO'!E133</f>
        <v>897427</v>
      </c>
      <c r="F56" s="72">
        <f>'POSEBNI DIO'!F96+'POSEBNI DIO'!F133</f>
        <v>2363385.2000000002</v>
      </c>
      <c r="G56" s="72">
        <f>'POSEBNI DIO'!G96+'POSEBNI DIO'!G133</f>
        <v>2532260.73</v>
      </c>
      <c r="H56" s="72">
        <f>'POSEBNI DIO'!H96+'POSEBNI DIO'!H133</f>
        <v>1154513.3899999999</v>
      </c>
      <c r="I56" s="63"/>
      <c r="J56" s="63">
        <f t="shared" si="13"/>
        <v>45.592200531419998</v>
      </c>
    </row>
    <row r="57" spans="1:10" x14ac:dyDescent="0.25">
      <c r="A57" s="10"/>
      <c r="B57" s="25"/>
      <c r="C57" s="110" t="s">
        <v>39</v>
      </c>
      <c r="D57" s="11" t="s">
        <v>42</v>
      </c>
      <c r="E57" s="72">
        <v>0</v>
      </c>
      <c r="F57" s="58">
        <v>0</v>
      </c>
      <c r="G57" s="58">
        <v>0</v>
      </c>
      <c r="H57" s="58">
        <v>0</v>
      </c>
      <c r="I57" s="63"/>
      <c r="J57" s="63"/>
    </row>
    <row r="58" spans="1:10" s="36" customFormat="1" x14ac:dyDescent="0.25">
      <c r="A58" s="11"/>
      <c r="B58" s="16"/>
      <c r="C58" s="16" t="s">
        <v>48</v>
      </c>
      <c r="D58" s="16" t="s">
        <v>49</v>
      </c>
      <c r="E58" s="65">
        <f>'POSEBNI DIO'!E102</f>
        <v>0</v>
      </c>
      <c r="F58" s="65">
        <f>'POSEBNI DIO'!F102</f>
        <v>0</v>
      </c>
      <c r="G58" s="65">
        <f>'POSEBNI DIO'!G102</f>
        <v>0</v>
      </c>
      <c r="H58" s="65">
        <f>'POSEBNI DIO'!H102</f>
        <v>0</v>
      </c>
      <c r="I58" s="63"/>
      <c r="J58" s="63"/>
    </row>
    <row r="59" spans="1:10" x14ac:dyDescent="0.25">
      <c r="A59" s="14"/>
      <c r="B59" s="14"/>
      <c r="C59" s="11" t="s">
        <v>51</v>
      </c>
      <c r="D59" s="11" t="s">
        <v>52</v>
      </c>
      <c r="E59" s="72">
        <v>0</v>
      </c>
      <c r="F59" s="58">
        <v>0</v>
      </c>
      <c r="G59" s="58">
        <v>0</v>
      </c>
      <c r="H59" s="58">
        <v>0</v>
      </c>
      <c r="I59" s="63"/>
      <c r="J59" s="63"/>
    </row>
    <row r="60" spans="1:10" x14ac:dyDescent="0.25">
      <c r="A60" s="10"/>
      <c r="B60" s="10">
        <v>32</v>
      </c>
      <c r="C60" s="11"/>
      <c r="D60" s="10" t="s">
        <v>30</v>
      </c>
      <c r="E60" s="74">
        <f>SUM(E61:E76)</f>
        <v>167339</v>
      </c>
      <c r="F60" s="74">
        <f>SUM(F61:F76)</f>
        <v>355641.72</v>
      </c>
      <c r="G60" s="74">
        <f>SUM(G61:G76)</f>
        <v>419361.92</v>
      </c>
      <c r="H60" s="74">
        <f>SUM(H61:H76)</f>
        <v>200692.38999999998</v>
      </c>
      <c r="I60" s="63">
        <f t="shared" si="12"/>
        <v>119.93162980536516</v>
      </c>
      <c r="J60" s="63">
        <f t="shared" si="13"/>
        <v>47.856607962878464</v>
      </c>
    </row>
    <row r="61" spans="1:10" x14ac:dyDescent="0.25">
      <c r="A61" s="10"/>
      <c r="B61" s="10"/>
      <c r="C61" s="11" t="s">
        <v>50</v>
      </c>
      <c r="D61" s="11" t="s">
        <v>13</v>
      </c>
      <c r="E61" s="72">
        <f>'POSEBNI DIO'!E22+'POSEBNI DIO'!E27+'POSEBNI DIO'!E37+'POSEBNI DIO'!E44+'POSEBNI DIO'!E64</f>
        <v>1992</v>
      </c>
      <c r="F61" s="72">
        <f>'POSEBNI DIO'!F22+'POSEBNI DIO'!F27+'POSEBNI DIO'!F37+'POSEBNI DIO'!F44+'POSEBNI DIO'!F64</f>
        <v>6044.21</v>
      </c>
      <c r="G61" s="72">
        <f>'POSEBNI DIO'!G22+'POSEBNI DIO'!G27+'POSEBNI DIO'!G37+'POSEBNI DIO'!G44+'POSEBNI DIO'!G64</f>
        <v>6044.21</v>
      </c>
      <c r="H61" s="72">
        <f>'POSEBNI DIO'!H22+'POSEBNI DIO'!H27+'POSEBNI DIO'!H37+'POSEBNI DIO'!H44+'POSEBNI DIO'!H64</f>
        <v>1456.14</v>
      </c>
      <c r="I61" s="63"/>
      <c r="J61" s="63">
        <f t="shared" si="13"/>
        <v>24.091485901383308</v>
      </c>
    </row>
    <row r="62" spans="1:10" x14ac:dyDescent="0.25">
      <c r="A62" s="10"/>
      <c r="B62" s="10"/>
      <c r="C62" s="11" t="s">
        <v>50</v>
      </c>
      <c r="D62" s="11" t="s">
        <v>174</v>
      </c>
      <c r="E62" s="72">
        <f>'POSEBNI DIO'!E15</f>
        <v>50</v>
      </c>
      <c r="F62" s="72">
        <f>'POSEBNI DIO'!F15</f>
        <v>0</v>
      </c>
      <c r="G62" s="72">
        <f>'POSEBNI DIO'!G15</f>
        <v>0</v>
      </c>
      <c r="H62" s="72">
        <f>'POSEBNI DIO'!H15</f>
        <v>0</v>
      </c>
      <c r="I62" s="63"/>
      <c r="J62" s="63"/>
    </row>
    <row r="63" spans="1:10" x14ac:dyDescent="0.25">
      <c r="A63" s="10"/>
      <c r="B63" s="10"/>
      <c r="C63" s="16" t="s">
        <v>46</v>
      </c>
      <c r="D63" s="16" t="s">
        <v>47</v>
      </c>
      <c r="E63" s="65">
        <f>'POSEBNI DIO'!E80+'POSEBNI DIO'!E110</f>
        <v>2561</v>
      </c>
      <c r="F63" s="65">
        <f>'POSEBNI DIO'!F80+'POSEBNI DIO'!F110</f>
        <v>5500</v>
      </c>
      <c r="G63" s="65">
        <f>'POSEBNI DIO'!G80+'POSEBNI DIO'!G110</f>
        <v>5500</v>
      </c>
      <c r="H63" s="65">
        <f>'POSEBNI DIO'!H80+'POSEBNI DIO'!H110</f>
        <v>0</v>
      </c>
      <c r="I63" s="63"/>
      <c r="J63" s="63">
        <f t="shared" si="13"/>
        <v>0</v>
      </c>
    </row>
    <row r="64" spans="1:10" x14ac:dyDescent="0.25">
      <c r="A64" s="10"/>
      <c r="B64" s="10"/>
      <c r="C64" s="109" t="s">
        <v>46</v>
      </c>
      <c r="D64" s="16" t="s">
        <v>168</v>
      </c>
      <c r="E64" s="65">
        <f>'POSEBNI DIO'!E85+'POSEBNI DIO'!E115</f>
        <v>6382</v>
      </c>
      <c r="F64" s="65">
        <f>'POSEBNI DIO'!F85+'POSEBNI DIO'!F115</f>
        <v>0</v>
      </c>
      <c r="G64" s="65">
        <f>'POSEBNI DIO'!G85+'POSEBNI DIO'!G115</f>
        <v>12635.880000000001</v>
      </c>
      <c r="H64" s="65">
        <f>'POSEBNI DIO'!H85+'POSEBNI DIO'!H115</f>
        <v>1275</v>
      </c>
      <c r="I64" s="63"/>
      <c r="J64" s="63">
        <f t="shared" si="13"/>
        <v>10.090314247998556</v>
      </c>
    </row>
    <row r="65" spans="1:10" x14ac:dyDescent="0.25">
      <c r="A65" s="14"/>
      <c r="B65" s="14"/>
      <c r="C65" s="11" t="s">
        <v>55</v>
      </c>
      <c r="D65" s="11" t="s">
        <v>56</v>
      </c>
      <c r="E65" s="72">
        <f>'POSEBNI DIO'!E88+'POSEBNI DIO'!E120+'POSEBNI DIO'!E139</f>
        <v>64477</v>
      </c>
      <c r="F65" s="72">
        <f>'POSEBNI DIO'!F88+'POSEBNI DIO'!F120+'POSEBNI DIO'!F139</f>
        <v>145888.14000000001</v>
      </c>
      <c r="G65" s="72">
        <f>'POSEBNI DIO'!G88+'POSEBNI DIO'!G120+'POSEBNI DIO'!G139</f>
        <v>183534.43</v>
      </c>
      <c r="H65" s="72">
        <f>'POSEBNI DIO'!H88+'POSEBNI DIO'!H120+'POSEBNI DIO'!H139</f>
        <v>95709.63</v>
      </c>
      <c r="I65" s="63"/>
      <c r="J65" s="63">
        <f t="shared" si="13"/>
        <v>52.148052003103729</v>
      </c>
    </row>
    <row r="66" spans="1:10" x14ac:dyDescent="0.25">
      <c r="A66" s="14"/>
      <c r="B66" s="14"/>
      <c r="C66" s="11" t="s">
        <v>55</v>
      </c>
      <c r="D66" s="11" t="s">
        <v>194</v>
      </c>
      <c r="E66" s="72">
        <f>'POSEBNI DIO'!E125</f>
        <v>448</v>
      </c>
      <c r="F66" s="72">
        <f>'POSEBNI DIO'!F125</f>
        <v>0</v>
      </c>
      <c r="G66" s="72">
        <f>'POSEBNI DIO'!G125</f>
        <v>0</v>
      </c>
      <c r="H66" s="72">
        <f>'POSEBNI DIO'!H125</f>
        <v>0</v>
      </c>
      <c r="I66" s="63"/>
      <c r="J66" s="63"/>
    </row>
    <row r="67" spans="1:10" ht="15" customHeight="1" x14ac:dyDescent="0.25">
      <c r="A67" s="10"/>
      <c r="B67" s="10"/>
      <c r="C67" s="11" t="s">
        <v>43</v>
      </c>
      <c r="D67" s="15" t="s">
        <v>44</v>
      </c>
      <c r="E67" s="66">
        <f>'POSEBNI DIO'!E11</f>
        <v>2450</v>
      </c>
      <c r="F67" s="66">
        <f>'POSEBNI DIO'!F11</f>
        <v>6500</v>
      </c>
      <c r="G67" s="66">
        <f>'POSEBNI DIO'!G11</f>
        <v>6500</v>
      </c>
      <c r="H67" s="66">
        <f>'POSEBNI DIO'!H11</f>
        <v>739</v>
      </c>
      <c r="I67" s="63"/>
      <c r="J67" s="63">
        <f t="shared" si="13"/>
        <v>11.36923076923077</v>
      </c>
    </row>
    <row r="68" spans="1:10" x14ac:dyDescent="0.25">
      <c r="A68" s="10"/>
      <c r="B68" s="10"/>
      <c r="C68" s="11" t="s">
        <v>159</v>
      </c>
      <c r="D68" s="15" t="s">
        <v>160</v>
      </c>
      <c r="E68" s="66">
        <f>'POSEBNI DIO'!E47</f>
        <v>0</v>
      </c>
      <c r="F68" s="66">
        <f>'POSEBNI DIO'!F47</f>
        <v>299.48</v>
      </c>
      <c r="G68" s="66">
        <f>'POSEBNI DIO'!G47</f>
        <v>272.76</v>
      </c>
      <c r="H68" s="66">
        <f>'POSEBNI DIO'!H47</f>
        <v>160.63999999999999</v>
      </c>
      <c r="I68" s="63"/>
      <c r="J68" s="63">
        <f t="shared" si="13"/>
        <v>58.894266021410758</v>
      </c>
    </row>
    <row r="69" spans="1:10" x14ac:dyDescent="0.25">
      <c r="A69" s="10"/>
      <c r="B69" s="10"/>
      <c r="C69" s="11" t="s">
        <v>159</v>
      </c>
      <c r="D69" s="15" t="s">
        <v>223</v>
      </c>
      <c r="E69" s="66">
        <f>'POSEBNI DIO'!E51</f>
        <v>0</v>
      </c>
      <c r="F69" s="66">
        <f>'POSEBNI DIO'!F51</f>
        <v>0</v>
      </c>
      <c r="G69" s="66">
        <f>'POSEBNI DIO'!G51</f>
        <v>26.72</v>
      </c>
      <c r="H69" s="66">
        <f>'POSEBNI DIO'!H51</f>
        <v>26.72</v>
      </c>
      <c r="I69" s="63"/>
      <c r="J69" s="63">
        <f t="shared" si="13"/>
        <v>100</v>
      </c>
    </row>
    <row r="70" spans="1:10" x14ac:dyDescent="0.25">
      <c r="A70" s="10"/>
      <c r="B70" s="25"/>
      <c r="C70" s="11" t="s">
        <v>53</v>
      </c>
      <c r="D70" s="11" t="s">
        <v>54</v>
      </c>
      <c r="E70" s="72">
        <f>'POSEBNI DIO'!E55+'POSEBNI DIO'!E68</f>
        <v>0</v>
      </c>
      <c r="F70" s="72">
        <f>'POSEBNI DIO'!F55+'POSEBNI DIO'!F68</f>
        <v>1697.08</v>
      </c>
      <c r="G70" s="72">
        <f>'POSEBNI DIO'!G55+'POSEBNI DIO'!G68</f>
        <v>1091.4000000000001</v>
      </c>
      <c r="H70" s="72">
        <f>'POSEBNI DIO'!H55+'POSEBNI DIO'!H68</f>
        <v>456.02</v>
      </c>
      <c r="I70" s="63"/>
      <c r="J70" s="63">
        <f t="shared" si="13"/>
        <v>41.783030969397103</v>
      </c>
    </row>
    <row r="71" spans="1:10" x14ac:dyDescent="0.25">
      <c r="A71" s="10"/>
      <c r="B71" s="25"/>
      <c r="C71" s="11" t="s">
        <v>53</v>
      </c>
      <c r="D71" s="11" t="s">
        <v>175</v>
      </c>
      <c r="E71" s="72">
        <f>'POSEBNI DIO'!E59</f>
        <v>0</v>
      </c>
      <c r="F71" s="72">
        <f>'POSEBNI DIO'!F59</f>
        <v>0</v>
      </c>
      <c r="G71" s="72">
        <f>'POSEBNI DIO'!G59</f>
        <v>605.67999999999995</v>
      </c>
      <c r="H71" s="72">
        <f>'POSEBNI DIO'!H59</f>
        <v>605.67999999999995</v>
      </c>
      <c r="I71" s="63"/>
      <c r="J71" s="63">
        <f t="shared" si="13"/>
        <v>100</v>
      </c>
    </row>
    <row r="72" spans="1:10" x14ac:dyDescent="0.25">
      <c r="A72" s="10"/>
      <c r="B72" s="10"/>
      <c r="C72" s="11" t="s">
        <v>39</v>
      </c>
      <c r="D72" s="11" t="s">
        <v>40</v>
      </c>
      <c r="E72" s="72">
        <f>'POSEBNI DIO'!E13+'POSEBNI DIO'!E39+'POSEBNI DIO'!E97+'POSEBNI DIO'!E134</f>
        <v>88684</v>
      </c>
      <c r="F72" s="72">
        <f>'POSEBNI DIO'!F13+'POSEBNI DIO'!F39+'POSEBNI DIO'!F97+'POSEBNI DIO'!F134</f>
        <v>189212.81</v>
      </c>
      <c r="G72" s="72">
        <f>'POSEBNI DIO'!G13+'POSEBNI DIO'!G39+'POSEBNI DIO'!G97+'POSEBNI DIO'!G134</f>
        <v>198864.15000000002</v>
      </c>
      <c r="H72" s="72">
        <f>'POSEBNI DIO'!H13+'POSEBNI DIO'!H39+'POSEBNI DIO'!H97+'POSEBNI DIO'!H134</f>
        <v>100263.55999999998</v>
      </c>
      <c r="I72" s="63">
        <f t="shared" si="12"/>
        <v>113.0571016192323</v>
      </c>
      <c r="J72" s="63">
        <f t="shared" si="13"/>
        <v>50.418117091491844</v>
      </c>
    </row>
    <row r="73" spans="1:10" x14ac:dyDescent="0.25">
      <c r="A73" s="10"/>
      <c r="B73" s="25"/>
      <c r="C73" s="11" t="s">
        <v>39</v>
      </c>
      <c r="D73" s="11" t="s">
        <v>193</v>
      </c>
      <c r="E73" s="72">
        <f>'POSEBNI DIO'!E92</f>
        <v>0</v>
      </c>
      <c r="F73" s="58">
        <f>'POSEBNI DIO'!F92</f>
        <v>0</v>
      </c>
      <c r="G73" s="58">
        <f>'POSEBNI DIO'!G92</f>
        <v>2847.74</v>
      </c>
      <c r="H73" s="58">
        <f>'POSEBNI DIO'!H92</f>
        <v>0</v>
      </c>
      <c r="I73" s="63"/>
      <c r="J73" s="63">
        <f t="shared" si="13"/>
        <v>0</v>
      </c>
    </row>
    <row r="74" spans="1:10" s="36" customFormat="1" x14ac:dyDescent="0.25">
      <c r="A74" s="11"/>
      <c r="B74" s="16"/>
      <c r="C74" s="16" t="s">
        <v>48</v>
      </c>
      <c r="D74" s="16" t="s">
        <v>49</v>
      </c>
      <c r="E74" s="65">
        <f>'POSEBNI DIO'!E17+'POSEBNI DIO'!E103</f>
        <v>295</v>
      </c>
      <c r="F74" s="65">
        <f>'POSEBNI DIO'!F17+'POSEBNI DIO'!F103</f>
        <v>500</v>
      </c>
      <c r="G74" s="65">
        <f>'POSEBNI DIO'!G17+'POSEBNI DIO'!G103</f>
        <v>1138.95</v>
      </c>
      <c r="H74" s="65">
        <f>'POSEBNI DIO'!H17+'POSEBNI DIO'!H103</f>
        <v>0</v>
      </c>
      <c r="I74" s="63"/>
      <c r="J74" s="63">
        <f t="shared" si="13"/>
        <v>0</v>
      </c>
    </row>
    <row r="75" spans="1:10" s="36" customFormat="1" x14ac:dyDescent="0.25">
      <c r="A75" s="11"/>
      <c r="B75" s="16"/>
      <c r="C75" s="16" t="s">
        <v>48</v>
      </c>
      <c r="D75" s="16" t="s">
        <v>192</v>
      </c>
      <c r="E75" s="65">
        <f>'POSEBNI DIO'!E106</f>
        <v>0</v>
      </c>
      <c r="F75" s="65">
        <f>'POSEBNI DIO'!F106</f>
        <v>0</v>
      </c>
      <c r="G75" s="65">
        <f>'POSEBNI DIO'!G106</f>
        <v>300</v>
      </c>
      <c r="H75" s="65">
        <f>'POSEBNI DIO'!H106</f>
        <v>0</v>
      </c>
      <c r="I75" s="63"/>
      <c r="J75" s="63">
        <f t="shared" si="13"/>
        <v>0</v>
      </c>
    </row>
    <row r="76" spans="1:10" x14ac:dyDescent="0.25">
      <c r="A76" s="14"/>
      <c r="B76" s="14"/>
      <c r="C76" s="11" t="s">
        <v>51</v>
      </c>
      <c r="D76" s="11" t="s">
        <v>52</v>
      </c>
      <c r="E76" s="72">
        <v>0</v>
      </c>
      <c r="F76" s="58">
        <v>0</v>
      </c>
      <c r="G76" s="58">
        <v>0</v>
      </c>
      <c r="H76" s="58">
        <v>0</v>
      </c>
      <c r="I76" s="63"/>
      <c r="J76" s="63"/>
    </row>
    <row r="77" spans="1:10" x14ac:dyDescent="0.25">
      <c r="A77" s="10"/>
      <c r="B77" s="10">
        <v>34</v>
      </c>
      <c r="C77" s="11"/>
      <c r="D77" s="10" t="s">
        <v>57</v>
      </c>
      <c r="E77" s="74">
        <f>E79+E78+E80+E81+E82+E83+E84+E85+E86</f>
        <v>810</v>
      </c>
      <c r="F77" s="74">
        <f t="shared" ref="F77" si="14">F79+F78+F80+F81+F82+F83+F84+F85+F86</f>
        <v>700</v>
      </c>
      <c r="G77" s="74">
        <f>G79+G78+G80+G81+G82+G83+G84+G85+G86</f>
        <v>1576.05</v>
      </c>
      <c r="H77" s="74">
        <f>H79+H78+H80+H81+H82+H83+H84+H85+H86</f>
        <v>1199.6399999999999</v>
      </c>
      <c r="I77" s="63">
        <f t="shared" si="12"/>
        <v>148.1037037037037</v>
      </c>
      <c r="J77" s="63">
        <f t="shared" si="13"/>
        <v>76.116874464642621</v>
      </c>
    </row>
    <row r="78" spans="1:10" x14ac:dyDescent="0.25">
      <c r="A78" s="10"/>
      <c r="B78" s="10"/>
      <c r="C78" s="11" t="s">
        <v>50</v>
      </c>
      <c r="D78" s="11" t="s">
        <v>13</v>
      </c>
      <c r="E78" s="72">
        <v>0</v>
      </c>
      <c r="F78" s="58">
        <v>0</v>
      </c>
      <c r="G78" s="58">
        <v>0</v>
      </c>
      <c r="H78" s="58">
        <v>0</v>
      </c>
      <c r="I78" s="63"/>
      <c r="J78" s="63"/>
    </row>
    <row r="79" spans="1:10" x14ac:dyDescent="0.25">
      <c r="A79" s="10"/>
      <c r="B79" s="10"/>
      <c r="C79" s="16" t="s">
        <v>46</v>
      </c>
      <c r="D79" s="16" t="s">
        <v>47</v>
      </c>
      <c r="E79" s="65">
        <f>'POSEBNI DIO'!E81</f>
        <v>0</v>
      </c>
      <c r="F79" s="65">
        <f>'POSEBNI DIO'!F81</f>
        <v>0</v>
      </c>
      <c r="G79" s="65">
        <f>'POSEBNI DIO'!G81</f>
        <v>0</v>
      </c>
      <c r="H79" s="65">
        <f>'POSEBNI DIO'!H81</f>
        <v>9.4</v>
      </c>
      <c r="I79" s="63"/>
      <c r="J79" s="63"/>
    </row>
    <row r="80" spans="1:10" x14ac:dyDescent="0.25">
      <c r="A80" s="14"/>
      <c r="B80" s="14"/>
      <c r="C80" s="11" t="s">
        <v>55</v>
      </c>
      <c r="D80" s="11" t="s">
        <v>56</v>
      </c>
      <c r="E80" s="72">
        <f>'POSEBNI DIO'!E89</f>
        <v>273</v>
      </c>
      <c r="F80" s="72">
        <f>'POSEBNI DIO'!F89</f>
        <v>700</v>
      </c>
      <c r="G80" s="72">
        <f>'POSEBNI DIO'!G89</f>
        <v>704</v>
      </c>
      <c r="H80" s="72">
        <f>'POSEBNI DIO'!H89</f>
        <v>318.19</v>
      </c>
      <c r="I80" s="63">
        <f t="shared" si="12"/>
        <v>116.55311355311355</v>
      </c>
      <c r="J80" s="63">
        <f t="shared" si="13"/>
        <v>45.19744318181818</v>
      </c>
    </row>
    <row r="81" spans="1:10" ht="15" customHeight="1" x14ac:dyDescent="0.25">
      <c r="A81" s="10"/>
      <c r="B81" s="10"/>
      <c r="C81" s="11" t="s">
        <v>43</v>
      </c>
      <c r="D81" s="15" t="s">
        <v>44</v>
      </c>
      <c r="E81" s="66">
        <v>0</v>
      </c>
      <c r="F81" s="58">
        <v>0</v>
      </c>
      <c r="G81" s="58">
        <v>0</v>
      </c>
      <c r="H81" s="58">
        <v>0</v>
      </c>
      <c r="I81" s="63"/>
      <c r="J81" s="63"/>
    </row>
    <row r="82" spans="1:10" x14ac:dyDescent="0.25">
      <c r="A82" s="10"/>
      <c r="B82" s="25"/>
      <c r="C82" s="11" t="s">
        <v>53</v>
      </c>
      <c r="D82" s="11" t="s">
        <v>54</v>
      </c>
      <c r="E82" s="72">
        <v>0</v>
      </c>
      <c r="F82" s="58">
        <v>0</v>
      </c>
      <c r="G82" s="58">
        <v>0</v>
      </c>
      <c r="H82" s="58">
        <v>0</v>
      </c>
      <c r="I82" s="63"/>
      <c r="J82" s="63"/>
    </row>
    <row r="83" spans="1:10" x14ac:dyDescent="0.25">
      <c r="A83" s="10"/>
      <c r="B83" s="10"/>
      <c r="C83" s="11" t="s">
        <v>39</v>
      </c>
      <c r="D83" s="11" t="s">
        <v>40</v>
      </c>
      <c r="E83" s="72">
        <f>'POSEBNI DIO'!E98+'POSEBNI DIO'!E135</f>
        <v>537</v>
      </c>
      <c r="F83" s="72">
        <f>'POSEBNI DIO'!F98+'POSEBNI DIO'!F135</f>
        <v>0</v>
      </c>
      <c r="G83" s="72">
        <f>'POSEBNI DIO'!G98+'POSEBNI DIO'!G135</f>
        <v>872.05</v>
      </c>
      <c r="H83" s="72">
        <f>'POSEBNI DIO'!H98+'POSEBNI DIO'!H135</f>
        <v>872.05</v>
      </c>
      <c r="I83" s="63">
        <f t="shared" ref="I83:I111" si="15">(H83/E83)*100</f>
        <v>162.39292364990686</v>
      </c>
      <c r="J83" s="63">
        <f t="shared" si="13"/>
        <v>100</v>
      </c>
    </row>
    <row r="84" spans="1:10" x14ac:dyDescent="0.25">
      <c r="A84" s="10"/>
      <c r="B84" s="25"/>
      <c r="C84" s="11" t="s">
        <v>41</v>
      </c>
      <c r="D84" s="11" t="s">
        <v>42</v>
      </c>
      <c r="E84" s="72">
        <v>0</v>
      </c>
      <c r="F84" s="58">
        <v>0</v>
      </c>
      <c r="G84" s="58">
        <v>0</v>
      </c>
      <c r="H84" s="58">
        <v>0</v>
      </c>
      <c r="I84" s="63"/>
      <c r="J84" s="63"/>
    </row>
    <row r="85" spans="1:10" s="36" customFormat="1" x14ac:dyDescent="0.25">
      <c r="A85" s="11"/>
      <c r="B85" s="16"/>
      <c r="C85" s="16" t="s">
        <v>48</v>
      </c>
      <c r="D85" s="16" t="s">
        <v>49</v>
      </c>
      <c r="E85" s="65">
        <v>0</v>
      </c>
      <c r="F85" s="71">
        <v>0</v>
      </c>
      <c r="G85" s="71">
        <v>0</v>
      </c>
      <c r="H85" s="71">
        <v>0</v>
      </c>
      <c r="I85" s="63"/>
      <c r="J85" s="63"/>
    </row>
    <row r="86" spans="1:10" x14ac:dyDescent="0.25">
      <c r="A86" s="14"/>
      <c r="B86" s="14"/>
      <c r="C86" s="11" t="s">
        <v>51</v>
      </c>
      <c r="D86" s="11" t="s">
        <v>52</v>
      </c>
      <c r="E86" s="72">
        <v>0</v>
      </c>
      <c r="F86" s="58">
        <v>0</v>
      </c>
      <c r="G86" s="58">
        <v>0</v>
      </c>
      <c r="H86" s="58">
        <v>0</v>
      </c>
      <c r="I86" s="63"/>
      <c r="J86" s="63"/>
    </row>
    <row r="87" spans="1:10" x14ac:dyDescent="0.25">
      <c r="A87" s="10"/>
      <c r="B87" s="10">
        <v>37</v>
      </c>
      <c r="C87" s="11"/>
      <c r="D87" s="10" t="s">
        <v>161</v>
      </c>
      <c r="E87" s="74">
        <f>E88+E89+E90+E91+E92+E93+E94+E95+E96</f>
        <v>0</v>
      </c>
      <c r="F87" s="74">
        <f t="shared" ref="F87:G87" si="16">F88+F89+F90+F91+F92+F93+F94+F95+F96</f>
        <v>40012.39</v>
      </c>
      <c r="G87" s="74">
        <f t="shared" si="16"/>
        <v>40012.39</v>
      </c>
      <c r="H87" s="74">
        <f t="shared" ref="H87" si="17">H88+H89+H90+H91+H92+H93+H94+H95+H96</f>
        <v>0</v>
      </c>
      <c r="I87" s="63"/>
      <c r="J87" s="63">
        <f t="shared" si="13"/>
        <v>0</v>
      </c>
    </row>
    <row r="88" spans="1:10" x14ac:dyDescent="0.25">
      <c r="A88" s="10"/>
      <c r="B88" s="10"/>
      <c r="C88" s="11" t="s">
        <v>50</v>
      </c>
      <c r="D88" s="11" t="s">
        <v>13</v>
      </c>
      <c r="E88" s="72">
        <v>0</v>
      </c>
      <c r="F88" s="58">
        <v>0</v>
      </c>
      <c r="G88" s="58">
        <v>0</v>
      </c>
      <c r="H88" s="58">
        <v>0</v>
      </c>
      <c r="I88" s="63"/>
      <c r="J88" s="63"/>
    </row>
    <row r="89" spans="1:10" x14ac:dyDescent="0.25">
      <c r="A89" s="10"/>
      <c r="B89" s="10"/>
      <c r="C89" s="16" t="s">
        <v>46</v>
      </c>
      <c r="D89" s="16" t="s">
        <v>47</v>
      </c>
      <c r="E89" s="65">
        <v>0</v>
      </c>
      <c r="F89" s="58">
        <v>0</v>
      </c>
      <c r="G89" s="58">
        <v>0</v>
      </c>
      <c r="H89" s="58">
        <v>0</v>
      </c>
      <c r="I89" s="63"/>
      <c r="J89" s="63"/>
    </row>
    <row r="90" spans="1:10" x14ac:dyDescent="0.25">
      <c r="A90" s="14"/>
      <c r="B90" s="14"/>
      <c r="C90" s="11" t="s">
        <v>55</v>
      </c>
      <c r="D90" s="11" t="s">
        <v>56</v>
      </c>
      <c r="E90" s="72">
        <v>0</v>
      </c>
      <c r="F90" s="58">
        <v>0</v>
      </c>
      <c r="G90" s="58">
        <v>0</v>
      </c>
      <c r="H90" s="58">
        <v>0</v>
      </c>
      <c r="I90" s="63"/>
      <c r="J90" s="63"/>
    </row>
    <row r="91" spans="1:10" ht="15" customHeight="1" x14ac:dyDescent="0.25">
      <c r="A91" s="10"/>
      <c r="B91" s="10"/>
      <c r="C91" s="11" t="s">
        <v>43</v>
      </c>
      <c r="D91" s="15" t="s">
        <v>44</v>
      </c>
      <c r="E91" s="66">
        <v>0</v>
      </c>
      <c r="F91" s="58">
        <v>0</v>
      </c>
      <c r="G91" s="58">
        <v>0</v>
      </c>
      <c r="H91" s="58">
        <v>0</v>
      </c>
      <c r="I91" s="63"/>
      <c r="J91" s="63"/>
    </row>
    <row r="92" spans="1:10" x14ac:dyDescent="0.25">
      <c r="A92" s="10"/>
      <c r="B92" s="25"/>
      <c r="C92" s="11" t="s">
        <v>53</v>
      </c>
      <c r="D92" s="11" t="s">
        <v>54</v>
      </c>
      <c r="E92" s="72">
        <v>0</v>
      </c>
      <c r="F92" s="58">
        <v>0</v>
      </c>
      <c r="G92" s="58">
        <v>0</v>
      </c>
      <c r="H92" s="58">
        <v>0</v>
      </c>
      <c r="I92" s="63"/>
      <c r="J92" s="63"/>
    </row>
    <row r="93" spans="1:10" x14ac:dyDescent="0.25">
      <c r="A93" s="10"/>
      <c r="B93" s="10"/>
      <c r="C93" s="11" t="s">
        <v>39</v>
      </c>
      <c r="D93" s="11" t="s">
        <v>40</v>
      </c>
      <c r="E93" s="72">
        <f>'POSEBNI DIO'!E30+'POSEBNI DIO'!E99</f>
        <v>0</v>
      </c>
      <c r="F93" s="72">
        <f>'POSEBNI DIO'!F30+'POSEBNI DIO'!F99</f>
        <v>40012.39</v>
      </c>
      <c r="G93" s="72">
        <f>'POSEBNI DIO'!G30+'POSEBNI DIO'!G99</f>
        <v>40012.39</v>
      </c>
      <c r="H93" s="72">
        <f>'POSEBNI DIO'!H30+'POSEBNI DIO'!H99</f>
        <v>0</v>
      </c>
      <c r="I93" s="63"/>
      <c r="J93" s="63">
        <f t="shared" si="13"/>
        <v>0</v>
      </c>
    </row>
    <row r="94" spans="1:10" x14ac:dyDescent="0.25">
      <c r="A94" s="10"/>
      <c r="B94" s="25"/>
      <c r="C94" s="11" t="s">
        <v>41</v>
      </c>
      <c r="D94" s="11" t="s">
        <v>42</v>
      </c>
      <c r="E94" s="72">
        <v>0</v>
      </c>
      <c r="F94" s="58">
        <v>0</v>
      </c>
      <c r="G94" s="58">
        <v>0</v>
      </c>
      <c r="H94" s="58">
        <v>0</v>
      </c>
      <c r="I94" s="63"/>
      <c r="J94" s="63"/>
    </row>
    <row r="95" spans="1:10" s="36" customFormat="1" x14ac:dyDescent="0.25">
      <c r="A95" s="11"/>
      <c r="B95" s="16"/>
      <c r="C95" s="16" t="s">
        <v>48</v>
      </c>
      <c r="D95" s="16" t="s">
        <v>49</v>
      </c>
      <c r="E95" s="65">
        <v>0</v>
      </c>
      <c r="F95" s="71">
        <v>0</v>
      </c>
      <c r="G95" s="71">
        <v>0</v>
      </c>
      <c r="H95" s="71">
        <v>0</v>
      </c>
      <c r="I95" s="63"/>
      <c r="J95" s="63"/>
    </row>
    <row r="96" spans="1:10" x14ac:dyDescent="0.25">
      <c r="A96" s="14"/>
      <c r="B96" s="14"/>
      <c r="C96" s="11" t="s">
        <v>51</v>
      </c>
      <c r="D96" s="11" t="s">
        <v>52</v>
      </c>
      <c r="E96" s="72">
        <v>0</v>
      </c>
      <c r="F96" s="58">
        <v>0</v>
      </c>
      <c r="G96" s="58">
        <v>0</v>
      </c>
      <c r="H96" s="58">
        <v>0</v>
      </c>
      <c r="I96" s="63"/>
      <c r="J96" s="63"/>
    </row>
    <row r="97" spans="1:10" x14ac:dyDescent="0.25">
      <c r="A97" s="10"/>
      <c r="B97" s="10">
        <v>38</v>
      </c>
      <c r="C97" s="11"/>
      <c r="D97" s="10" t="s">
        <v>58</v>
      </c>
      <c r="E97" s="74">
        <f>E98+E99+E100+E101+E102+E103+E104+E105+E106</f>
        <v>1279</v>
      </c>
      <c r="F97" s="74">
        <f t="shared" ref="F97:G97" si="18">F98+F99+F100+F101+F102+F103+F104+F105+F106</f>
        <v>1278</v>
      </c>
      <c r="G97" s="74">
        <f t="shared" si="18"/>
        <v>1278</v>
      </c>
      <c r="H97" s="74">
        <f t="shared" ref="H97" si="19">H98+H99+H100+H101+H102+H103+H104+H105+H106</f>
        <v>1251.25</v>
      </c>
      <c r="I97" s="63">
        <f t="shared" si="15"/>
        <v>97.830336200156381</v>
      </c>
      <c r="J97" s="63">
        <f t="shared" si="13"/>
        <v>97.906885758998428</v>
      </c>
    </row>
    <row r="98" spans="1:10" x14ac:dyDescent="0.25">
      <c r="A98" s="10"/>
      <c r="B98" s="10"/>
      <c r="C98" s="11" t="s">
        <v>50</v>
      </c>
      <c r="D98" s="11" t="s">
        <v>13</v>
      </c>
      <c r="E98" s="72">
        <v>0</v>
      </c>
      <c r="F98" s="72">
        <v>0</v>
      </c>
      <c r="G98" s="72">
        <v>0</v>
      </c>
      <c r="H98" s="72">
        <v>0</v>
      </c>
      <c r="I98" s="63"/>
      <c r="J98" s="63"/>
    </row>
    <row r="99" spans="1:10" x14ac:dyDescent="0.25">
      <c r="A99" s="10"/>
      <c r="B99" s="10"/>
      <c r="C99" s="16" t="s">
        <v>46</v>
      </c>
      <c r="D99" s="16" t="s">
        <v>47</v>
      </c>
      <c r="E99" s="65">
        <f>'POSEBNI DIO'!E74</f>
        <v>1</v>
      </c>
      <c r="F99" s="65">
        <f>'POSEBNI DIO'!F74</f>
        <v>0</v>
      </c>
      <c r="G99" s="65">
        <f>'POSEBNI DIO'!G74</f>
        <v>0</v>
      </c>
      <c r="H99" s="149">
        <f>'POSEBNI DIO'!H74</f>
        <v>0.25</v>
      </c>
      <c r="I99" s="63">
        <f t="shared" si="15"/>
        <v>25</v>
      </c>
      <c r="J99" s="63"/>
    </row>
    <row r="100" spans="1:10" x14ac:dyDescent="0.25">
      <c r="A100" s="14"/>
      <c r="B100" s="14"/>
      <c r="C100" s="11" t="s">
        <v>55</v>
      </c>
      <c r="D100" s="11" t="s">
        <v>56</v>
      </c>
      <c r="E100" s="72">
        <v>0</v>
      </c>
      <c r="F100" s="72">
        <v>0</v>
      </c>
      <c r="G100" s="72">
        <v>0</v>
      </c>
      <c r="H100" s="72">
        <v>0</v>
      </c>
      <c r="I100" s="63"/>
      <c r="J100" s="63"/>
    </row>
    <row r="101" spans="1:10" ht="15" customHeight="1" x14ac:dyDescent="0.25">
      <c r="A101" s="10"/>
      <c r="B101" s="10"/>
      <c r="C101" s="11" t="s">
        <v>43</v>
      </c>
      <c r="D101" s="15" t="s">
        <v>44</v>
      </c>
      <c r="E101" s="66">
        <f>'POSEBNI DIO'!E93</f>
        <v>0</v>
      </c>
      <c r="F101" s="66">
        <f>'POSEBNI DIO'!F93</f>
        <v>0</v>
      </c>
      <c r="G101" s="66">
        <f>'POSEBNI DIO'!G93</f>
        <v>0</v>
      </c>
      <c r="H101" s="66">
        <f>'POSEBNI DIO'!H93</f>
        <v>0</v>
      </c>
      <c r="I101" s="63"/>
      <c r="J101" s="63"/>
    </row>
    <row r="102" spans="1:10" x14ac:dyDescent="0.25">
      <c r="A102" s="10"/>
      <c r="B102" s="25"/>
      <c r="C102" s="11" t="s">
        <v>53</v>
      </c>
      <c r="D102" s="11" t="s">
        <v>54</v>
      </c>
      <c r="E102" s="72">
        <v>0</v>
      </c>
      <c r="F102" s="72">
        <v>0</v>
      </c>
      <c r="G102" s="72">
        <v>0</v>
      </c>
      <c r="H102" s="72">
        <v>0</v>
      </c>
      <c r="I102" s="63"/>
      <c r="J102" s="63"/>
    </row>
    <row r="103" spans="1:10" x14ac:dyDescent="0.25">
      <c r="A103" s="10"/>
      <c r="B103" s="10"/>
      <c r="C103" s="11" t="s">
        <v>39</v>
      </c>
      <c r="D103" s="11" t="s">
        <v>40</v>
      </c>
      <c r="E103" s="72">
        <f>'POSEBNI DIO'!E72</f>
        <v>1278</v>
      </c>
      <c r="F103" s="72">
        <f>'POSEBNI DIO'!F72</f>
        <v>1278</v>
      </c>
      <c r="G103" s="72">
        <f>'POSEBNI DIO'!G72</f>
        <v>1278</v>
      </c>
      <c r="H103" s="72">
        <f>'POSEBNI DIO'!H72</f>
        <v>1251</v>
      </c>
      <c r="I103" s="63">
        <f t="shared" si="15"/>
        <v>97.887323943661968</v>
      </c>
      <c r="J103" s="63">
        <f t="shared" si="13"/>
        <v>97.887323943661968</v>
      </c>
    </row>
    <row r="104" spans="1:10" x14ac:dyDescent="0.25">
      <c r="A104" s="10"/>
      <c r="B104" s="25"/>
      <c r="C104" s="11" t="s">
        <v>41</v>
      </c>
      <c r="D104" s="11" t="s">
        <v>42</v>
      </c>
      <c r="E104" s="72">
        <v>0</v>
      </c>
      <c r="F104" s="72">
        <v>0</v>
      </c>
      <c r="G104" s="72">
        <v>0</v>
      </c>
      <c r="H104" s="72">
        <v>0</v>
      </c>
      <c r="I104" s="63"/>
      <c r="J104" s="63"/>
    </row>
    <row r="105" spans="1:10" s="36" customFormat="1" x14ac:dyDescent="0.25">
      <c r="A105" s="11"/>
      <c r="B105" s="16"/>
      <c r="C105" s="16" t="s">
        <v>48</v>
      </c>
      <c r="D105" s="16" t="s">
        <v>49</v>
      </c>
      <c r="E105" s="65">
        <v>0</v>
      </c>
      <c r="F105" s="65">
        <v>0</v>
      </c>
      <c r="G105" s="65">
        <v>0</v>
      </c>
      <c r="H105" s="65">
        <v>0</v>
      </c>
      <c r="I105" s="63"/>
      <c r="J105" s="63"/>
    </row>
    <row r="106" spans="1:10" x14ac:dyDescent="0.25">
      <c r="A106" s="14"/>
      <c r="B106" s="14"/>
      <c r="C106" s="11" t="s">
        <v>51</v>
      </c>
      <c r="D106" s="11" t="s">
        <v>52</v>
      </c>
      <c r="E106" s="72">
        <v>0</v>
      </c>
      <c r="F106" s="72">
        <v>0</v>
      </c>
      <c r="G106" s="72">
        <v>0</v>
      </c>
      <c r="H106" s="72">
        <v>0</v>
      </c>
      <c r="I106" s="63"/>
      <c r="J106" s="63"/>
    </row>
    <row r="107" spans="1:10" x14ac:dyDescent="0.25">
      <c r="A107" s="12">
        <v>4</v>
      </c>
      <c r="B107" s="13"/>
      <c r="C107" s="13"/>
      <c r="D107" s="23" t="s">
        <v>19</v>
      </c>
      <c r="E107" s="75">
        <f>E108+E119</f>
        <v>25995</v>
      </c>
      <c r="F107" s="75">
        <f t="shared" ref="F107" si="20">F108+F119</f>
        <v>63540.88</v>
      </c>
      <c r="G107" s="75">
        <f>G108+G119</f>
        <v>114821.72</v>
      </c>
      <c r="H107" s="75">
        <f>H108+H119</f>
        <v>21393.71</v>
      </c>
      <c r="I107" s="63">
        <f t="shared" si="15"/>
        <v>82.299326793614156</v>
      </c>
      <c r="J107" s="63">
        <f t="shared" si="13"/>
        <v>18.632110719121783</v>
      </c>
    </row>
    <row r="108" spans="1:10" x14ac:dyDescent="0.25">
      <c r="A108" s="14"/>
      <c r="B108" s="14">
        <v>42</v>
      </c>
      <c r="C108" s="14"/>
      <c r="D108" s="24" t="s">
        <v>37</v>
      </c>
      <c r="E108" s="63">
        <f>E109+E110+E111+E112+E113+E114+E115+E116+E117+E118</f>
        <v>2913</v>
      </c>
      <c r="F108" s="63">
        <f>SUM(F109:F118)</f>
        <v>63540.88</v>
      </c>
      <c r="G108" s="63">
        <f>SUM(G109:G118)</f>
        <v>70503.38</v>
      </c>
      <c r="H108" s="63">
        <f>SUM(H109:H118)</f>
        <v>2393.71</v>
      </c>
      <c r="I108" s="63">
        <f t="shared" si="15"/>
        <v>82.17336079642979</v>
      </c>
      <c r="J108" s="63">
        <f t="shared" si="13"/>
        <v>3.3951705577803506</v>
      </c>
    </row>
    <row r="109" spans="1:10" x14ac:dyDescent="0.25">
      <c r="A109" s="10"/>
      <c r="B109" s="10"/>
      <c r="C109" s="11" t="s">
        <v>50</v>
      </c>
      <c r="D109" s="11" t="s">
        <v>13</v>
      </c>
      <c r="E109" s="73">
        <v>0</v>
      </c>
      <c r="F109" s="73">
        <v>0</v>
      </c>
      <c r="G109" s="73">
        <v>0</v>
      </c>
      <c r="H109" s="73">
        <v>0</v>
      </c>
      <c r="I109" s="63"/>
      <c r="J109" s="63"/>
    </row>
    <row r="110" spans="1:10" x14ac:dyDescent="0.25">
      <c r="A110" s="10"/>
      <c r="B110" s="10"/>
      <c r="C110" s="16" t="s">
        <v>46</v>
      </c>
      <c r="D110" s="16" t="s">
        <v>47</v>
      </c>
      <c r="E110" s="64">
        <f>'POSEBNI DIO'!E112</f>
        <v>0</v>
      </c>
      <c r="F110" s="64">
        <f>'POSEBNI DIO'!F112</f>
        <v>6650</v>
      </c>
      <c r="G110" s="64">
        <f>'POSEBNI DIO'!G112</f>
        <v>6650</v>
      </c>
      <c r="H110" s="64">
        <f>'POSEBNI DIO'!H112</f>
        <v>0</v>
      </c>
      <c r="I110" s="63"/>
      <c r="J110" s="63">
        <f t="shared" ref="J110:J126" si="21">H110/G110*100</f>
        <v>0</v>
      </c>
    </row>
    <row r="111" spans="1:10" x14ac:dyDescent="0.25">
      <c r="A111" s="10"/>
      <c r="B111" s="10"/>
      <c r="C111" s="109" t="s">
        <v>46</v>
      </c>
      <c r="D111" s="16" t="s">
        <v>168</v>
      </c>
      <c r="E111" s="64">
        <f>'POSEBNI DIO'!E117</f>
        <v>2913</v>
      </c>
      <c r="F111" s="64">
        <f>'POSEBNI DIO'!F117</f>
        <v>0</v>
      </c>
      <c r="G111" s="64">
        <f>'POSEBNI DIO'!G117</f>
        <v>5000</v>
      </c>
      <c r="H111" s="64">
        <f>'POSEBNI DIO'!H117</f>
        <v>431.21</v>
      </c>
      <c r="I111" s="63">
        <f t="shared" si="15"/>
        <v>14.802952282869894</v>
      </c>
      <c r="J111" s="63">
        <f t="shared" si="21"/>
        <v>8.6242000000000001</v>
      </c>
    </row>
    <row r="112" spans="1:10" x14ac:dyDescent="0.25">
      <c r="A112" s="14"/>
      <c r="B112" s="14"/>
      <c r="C112" s="11" t="s">
        <v>55</v>
      </c>
      <c r="D112" s="11" t="s">
        <v>56</v>
      </c>
      <c r="E112" s="73">
        <f>'POSEBNI DIO'!E122</f>
        <v>0</v>
      </c>
      <c r="F112" s="73">
        <f>'POSEBNI DIO'!F122</f>
        <v>0</v>
      </c>
      <c r="G112" s="73">
        <f>'POSEBNI DIO'!G122</f>
        <v>1962.5</v>
      </c>
      <c r="H112" s="73">
        <f>'POSEBNI DIO'!H122</f>
        <v>1962.5</v>
      </c>
      <c r="I112" s="63"/>
      <c r="J112" s="63">
        <f t="shared" si="21"/>
        <v>100</v>
      </c>
    </row>
    <row r="113" spans="1:10" ht="15" customHeight="1" x14ac:dyDescent="0.25">
      <c r="A113" s="10"/>
      <c r="B113" s="10"/>
      <c r="C113" s="11" t="s">
        <v>43</v>
      </c>
      <c r="D113" s="15" t="s">
        <v>44</v>
      </c>
      <c r="E113" s="77">
        <v>0</v>
      </c>
      <c r="F113" s="58">
        <v>0</v>
      </c>
      <c r="G113" s="58">
        <v>0</v>
      </c>
      <c r="H113" s="58">
        <v>0</v>
      </c>
      <c r="I113" s="63"/>
      <c r="J113" s="63"/>
    </row>
    <row r="114" spans="1:10" x14ac:dyDescent="0.25">
      <c r="A114" s="10"/>
      <c r="B114" s="25"/>
      <c r="C114" s="11" t="s">
        <v>53</v>
      </c>
      <c r="D114" s="11" t="s">
        <v>54</v>
      </c>
      <c r="E114" s="73">
        <v>0</v>
      </c>
      <c r="F114" s="58">
        <v>0</v>
      </c>
      <c r="G114" s="58">
        <v>0</v>
      </c>
      <c r="H114" s="58">
        <v>0</v>
      </c>
      <c r="I114" s="63"/>
      <c r="J114" s="63"/>
    </row>
    <row r="115" spans="1:10" x14ac:dyDescent="0.25">
      <c r="A115" s="10"/>
      <c r="B115" s="10"/>
      <c r="C115" s="11" t="s">
        <v>39</v>
      </c>
      <c r="D115" s="11" t="s">
        <v>40</v>
      </c>
      <c r="E115" s="73">
        <f>'POSEBNI DIO'!E31</f>
        <v>0</v>
      </c>
      <c r="F115" s="73">
        <f>'POSEBNI DIO'!F31</f>
        <v>56890.879999999997</v>
      </c>
      <c r="G115" s="73">
        <f>'POSEBNI DIO'!G31</f>
        <v>56890.879999999997</v>
      </c>
      <c r="H115" s="73">
        <f>'POSEBNI DIO'!H31</f>
        <v>0</v>
      </c>
      <c r="I115" s="63"/>
      <c r="J115" s="63">
        <f t="shared" si="21"/>
        <v>0</v>
      </c>
    </row>
    <row r="116" spans="1:10" x14ac:dyDescent="0.25">
      <c r="A116" s="10"/>
      <c r="B116" s="25"/>
      <c r="C116" s="11" t="s">
        <v>41</v>
      </c>
      <c r="D116" s="11" t="s">
        <v>42</v>
      </c>
      <c r="E116" s="73">
        <v>0</v>
      </c>
      <c r="F116" s="73">
        <v>0</v>
      </c>
      <c r="G116" s="73">
        <v>0</v>
      </c>
      <c r="H116" s="73">
        <v>0</v>
      </c>
      <c r="I116" s="63"/>
      <c r="J116" s="63"/>
    </row>
    <row r="117" spans="1:10" s="36" customFormat="1" x14ac:dyDescent="0.25">
      <c r="A117" s="11"/>
      <c r="B117" s="16"/>
      <c r="C117" s="16" t="s">
        <v>48</v>
      </c>
      <c r="D117" s="16" t="s">
        <v>49</v>
      </c>
      <c r="E117" s="64">
        <v>0</v>
      </c>
      <c r="F117" s="64">
        <v>0</v>
      </c>
      <c r="G117" s="64">
        <v>0</v>
      </c>
      <c r="H117" s="64">
        <v>0</v>
      </c>
      <c r="I117" s="63"/>
      <c r="J117" s="63"/>
    </row>
    <row r="118" spans="1:10" s="36" customFormat="1" x14ac:dyDescent="0.25">
      <c r="A118" s="11"/>
      <c r="B118" s="16"/>
      <c r="C118" s="16" t="s">
        <v>51</v>
      </c>
      <c r="D118" s="16" t="s">
        <v>52</v>
      </c>
      <c r="E118" s="64">
        <v>0</v>
      </c>
      <c r="F118" s="64">
        <v>0</v>
      </c>
      <c r="G118" s="64">
        <v>0</v>
      </c>
      <c r="H118" s="64">
        <v>0</v>
      </c>
      <c r="I118" s="63"/>
      <c r="J118" s="63"/>
    </row>
    <row r="119" spans="1:10" s="36" customFormat="1" x14ac:dyDescent="0.25">
      <c r="A119" s="11"/>
      <c r="B119" s="16">
        <v>45</v>
      </c>
      <c r="C119" s="16"/>
      <c r="D119" s="14" t="s">
        <v>182</v>
      </c>
      <c r="E119" s="63">
        <f>SUM(E120:E124)</f>
        <v>23082</v>
      </c>
      <c r="F119" s="63">
        <f>SUM(F120:F124)</f>
        <v>0</v>
      </c>
      <c r="G119" s="63">
        <f>SUM(G120:G124)</f>
        <v>44318.34</v>
      </c>
      <c r="H119" s="63">
        <f>SUM(H120:H124)</f>
        <v>19000</v>
      </c>
      <c r="I119" s="63">
        <f t="shared" ref="I119:I126" si="22">(H119/E119)*100</f>
        <v>82.315223984056843</v>
      </c>
      <c r="J119" s="63">
        <f t="shared" si="21"/>
        <v>42.871641853011646</v>
      </c>
    </row>
    <row r="120" spans="1:10" s="36" customFormat="1" x14ac:dyDescent="0.25">
      <c r="A120" s="11"/>
      <c r="B120" s="16"/>
      <c r="C120" s="16" t="s">
        <v>50</v>
      </c>
      <c r="D120" s="16" t="s">
        <v>13</v>
      </c>
      <c r="E120" s="64">
        <v>0</v>
      </c>
      <c r="F120" s="64">
        <v>0</v>
      </c>
      <c r="G120" s="64">
        <v>0</v>
      </c>
      <c r="H120" s="64">
        <v>0</v>
      </c>
      <c r="I120" s="63"/>
      <c r="J120" s="63"/>
    </row>
    <row r="121" spans="1:10" s="36" customFormat="1" x14ac:dyDescent="0.25">
      <c r="A121" s="11"/>
      <c r="B121" s="16"/>
      <c r="C121" s="16" t="s">
        <v>50</v>
      </c>
      <c r="D121" s="16" t="s">
        <v>225</v>
      </c>
      <c r="E121" s="64">
        <f>'POSEBNI DIO'!E34</f>
        <v>0</v>
      </c>
      <c r="F121" s="64">
        <f>'POSEBNI DIO'!F34</f>
        <v>0</v>
      </c>
      <c r="G121" s="64">
        <f>'POSEBNI DIO'!G34</f>
        <v>19000</v>
      </c>
      <c r="H121" s="64">
        <f>'POSEBNI DIO'!H34</f>
        <v>19000</v>
      </c>
      <c r="I121" s="63"/>
      <c r="J121" s="63">
        <f t="shared" si="21"/>
        <v>100</v>
      </c>
    </row>
    <row r="122" spans="1:10" s="36" customFormat="1" x14ac:dyDescent="0.25">
      <c r="A122" s="11"/>
      <c r="B122" s="16"/>
      <c r="C122" s="16" t="s">
        <v>55</v>
      </c>
      <c r="D122" s="16" t="s">
        <v>56</v>
      </c>
      <c r="E122" s="64">
        <f>'POSEBNI DIO'!E122</f>
        <v>0</v>
      </c>
      <c r="F122" s="64">
        <f>'POSEBNI DIO'!F122</f>
        <v>0</v>
      </c>
      <c r="G122" s="64">
        <v>0</v>
      </c>
      <c r="H122" s="64">
        <v>0</v>
      </c>
      <c r="I122" s="63"/>
      <c r="J122" s="63"/>
    </row>
    <row r="123" spans="1:10" s="36" customFormat="1" ht="25.5" x14ac:dyDescent="0.25">
      <c r="A123" s="11"/>
      <c r="B123" s="16"/>
      <c r="C123" s="16" t="s">
        <v>55</v>
      </c>
      <c r="D123" s="16" t="s">
        <v>194</v>
      </c>
      <c r="E123" s="64">
        <f>'POSEBNI DIO'!E127</f>
        <v>23082</v>
      </c>
      <c r="F123" s="64">
        <f>'POSEBNI DIO'!F127</f>
        <v>0</v>
      </c>
      <c r="G123" s="64">
        <f>'POSEBNI DIO'!G127</f>
        <v>0</v>
      </c>
      <c r="H123" s="64">
        <f>'POSEBNI DIO'!H127</f>
        <v>0</v>
      </c>
      <c r="I123" s="63">
        <f t="shared" si="22"/>
        <v>0</v>
      </c>
      <c r="J123" s="63"/>
    </row>
    <row r="124" spans="1:10" s="36" customFormat="1" x14ac:dyDescent="0.25">
      <c r="A124" s="11"/>
      <c r="B124" s="16"/>
      <c r="C124" s="16" t="s">
        <v>39</v>
      </c>
      <c r="D124" s="16" t="s">
        <v>191</v>
      </c>
      <c r="E124" s="64">
        <f>'POSEBNI DIO'!E129</f>
        <v>0</v>
      </c>
      <c r="F124" s="64">
        <f>'POSEBNI DIO'!F129</f>
        <v>0</v>
      </c>
      <c r="G124" s="64">
        <f>'POSEBNI DIO'!G129</f>
        <v>25318.34</v>
      </c>
      <c r="H124" s="64">
        <f>'POSEBNI DIO'!H129</f>
        <v>0</v>
      </c>
      <c r="I124" s="63"/>
      <c r="J124" s="63">
        <f t="shared" si="21"/>
        <v>0</v>
      </c>
    </row>
    <row r="125" spans="1:10" s="36" customFormat="1" x14ac:dyDescent="0.25">
      <c r="A125" s="11"/>
      <c r="B125" s="16"/>
      <c r="C125" s="16"/>
      <c r="D125" s="16"/>
      <c r="E125" s="64"/>
      <c r="F125" s="64"/>
      <c r="G125" s="64"/>
      <c r="H125" s="64"/>
      <c r="I125" s="63"/>
      <c r="J125" s="63"/>
    </row>
    <row r="126" spans="1:10" ht="29.25" customHeight="1" x14ac:dyDescent="0.25">
      <c r="A126" s="196" t="s">
        <v>162</v>
      </c>
      <c r="B126" s="196"/>
      <c r="C126" s="196"/>
      <c r="D126" s="196"/>
      <c r="E126" s="76">
        <f t="shared" ref="E126:H126" si="23">E107+E45</f>
        <v>1170281</v>
      </c>
      <c r="F126" s="76">
        <f t="shared" si="23"/>
        <v>3044563.1999999997</v>
      </c>
      <c r="G126" s="76">
        <f t="shared" si="23"/>
        <v>3329315.8200000003</v>
      </c>
      <c r="H126" s="76">
        <f t="shared" si="23"/>
        <v>1490712.3299999996</v>
      </c>
      <c r="I126" s="63">
        <f t="shared" si="22"/>
        <v>127.3807171098223</v>
      </c>
      <c r="J126" s="63">
        <f t="shared" si="21"/>
        <v>44.775335552275706</v>
      </c>
    </row>
  </sheetData>
  <mergeCells count="12">
    <mergeCell ref="A1:J1"/>
    <mergeCell ref="A7:J7"/>
    <mergeCell ref="A5:J5"/>
    <mergeCell ref="A3:J3"/>
    <mergeCell ref="A41:J41"/>
    <mergeCell ref="A10:C10"/>
    <mergeCell ref="A126:D126"/>
    <mergeCell ref="C12:D12"/>
    <mergeCell ref="C24:D24"/>
    <mergeCell ref="C17:D17"/>
    <mergeCell ref="C20:D20"/>
    <mergeCell ref="A44:C44"/>
  </mergeCells>
  <pageMargins left="0.25" right="0.25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9"/>
  <sheetViews>
    <sheetView topLeftCell="A31" workbookViewId="0">
      <selection sqref="A1:G60"/>
    </sheetView>
  </sheetViews>
  <sheetFormatPr defaultRowHeight="15" x14ac:dyDescent="0.25"/>
  <cols>
    <col min="1" max="1" width="37.7109375" style="39" customWidth="1"/>
    <col min="2" max="2" width="25.140625" style="39" customWidth="1"/>
    <col min="3" max="3" width="25.28515625" customWidth="1"/>
    <col min="4" max="4" width="24" customWidth="1"/>
    <col min="5" max="5" width="22.140625" customWidth="1"/>
    <col min="6" max="6" width="10.85546875" customWidth="1"/>
    <col min="7" max="7" width="10.7109375" customWidth="1"/>
  </cols>
  <sheetData>
    <row r="1" spans="1:10" ht="42" customHeight="1" x14ac:dyDescent="0.25">
      <c r="A1" s="177" t="s">
        <v>201</v>
      </c>
      <c r="B1" s="177"/>
      <c r="C1" s="177"/>
      <c r="D1" s="177"/>
      <c r="E1" s="177"/>
      <c r="F1" s="177"/>
      <c r="G1" s="177"/>
      <c r="H1" s="38"/>
      <c r="I1" s="38"/>
      <c r="J1" s="22"/>
    </row>
    <row r="2" spans="1:10" ht="18" customHeight="1" x14ac:dyDescent="0.25">
      <c r="A2" s="38"/>
      <c r="B2" s="38"/>
      <c r="C2" s="4"/>
      <c r="D2" s="4"/>
      <c r="E2" s="22"/>
      <c r="F2" s="22"/>
      <c r="G2" s="22"/>
    </row>
    <row r="3" spans="1:10" ht="15.75" x14ac:dyDescent="0.25">
      <c r="A3" s="177" t="s">
        <v>27</v>
      </c>
      <c r="B3" s="177"/>
      <c r="C3" s="177"/>
      <c r="D3" s="177"/>
      <c r="E3" s="177"/>
      <c r="F3" s="177"/>
      <c r="G3" s="177"/>
    </row>
    <row r="4" spans="1:10" ht="18" x14ac:dyDescent="0.25">
      <c r="A4" s="38"/>
      <c r="B4" s="38"/>
      <c r="C4" s="4"/>
      <c r="D4" s="4"/>
      <c r="E4" s="5"/>
      <c r="F4" s="5"/>
      <c r="G4" s="5"/>
    </row>
    <row r="5" spans="1:10" ht="18" customHeight="1" x14ac:dyDescent="0.25">
      <c r="A5" s="177" t="s">
        <v>8</v>
      </c>
      <c r="B5" s="177"/>
      <c r="C5" s="177"/>
      <c r="D5" s="177"/>
      <c r="E5" s="177"/>
      <c r="F5" s="177"/>
      <c r="G5" s="177"/>
    </row>
    <row r="6" spans="1:10" ht="18" x14ac:dyDescent="0.25">
      <c r="A6" s="38"/>
      <c r="B6" s="38"/>
      <c r="C6" s="4"/>
      <c r="D6" s="4"/>
      <c r="E6" s="5"/>
      <c r="F6" s="5"/>
      <c r="G6" s="5"/>
    </row>
    <row r="7" spans="1:10" ht="15.75" customHeight="1" x14ac:dyDescent="0.25">
      <c r="A7" s="177" t="s">
        <v>20</v>
      </c>
      <c r="B7" s="177"/>
      <c r="C7" s="177"/>
      <c r="D7" s="177"/>
      <c r="E7" s="177"/>
      <c r="F7" s="177"/>
      <c r="G7" s="177"/>
    </row>
    <row r="8" spans="1:10" ht="18" x14ac:dyDescent="0.25">
      <c r="A8" s="38"/>
      <c r="B8" s="38"/>
      <c r="C8" s="4"/>
      <c r="D8" s="4"/>
      <c r="E8" s="5"/>
      <c r="F8" s="5"/>
      <c r="G8" s="5"/>
    </row>
    <row r="9" spans="1:10" ht="25.5" x14ac:dyDescent="0.25">
      <c r="A9" s="18" t="s">
        <v>21</v>
      </c>
      <c r="B9" s="114" t="s">
        <v>204</v>
      </c>
      <c r="C9" s="18" t="s">
        <v>205</v>
      </c>
      <c r="D9" s="18" t="s">
        <v>206</v>
      </c>
      <c r="E9" s="18" t="s">
        <v>207</v>
      </c>
      <c r="F9" s="18" t="s">
        <v>202</v>
      </c>
      <c r="G9" s="18" t="s">
        <v>202</v>
      </c>
    </row>
    <row r="10" spans="1:10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 t="s">
        <v>220</v>
      </c>
      <c r="G10" s="18" t="s">
        <v>221</v>
      </c>
    </row>
    <row r="11" spans="1:10" ht="15.75" customHeight="1" x14ac:dyDescent="0.25">
      <c r="A11" s="9" t="s">
        <v>22</v>
      </c>
      <c r="B11" s="63">
        <f>B40</f>
        <v>1170281</v>
      </c>
      <c r="C11" s="63">
        <f t="shared" ref="C11:E11" si="0">C40</f>
        <v>3044563.2</v>
      </c>
      <c r="D11" s="63">
        <f t="shared" si="0"/>
        <v>3329315.82</v>
      </c>
      <c r="E11" s="63">
        <f t="shared" si="0"/>
        <v>1490712.33</v>
      </c>
      <c r="F11" s="63">
        <f>(E11/B11)*100</f>
        <v>127.38071710982236</v>
      </c>
      <c r="G11" s="63">
        <f>(E11/D11)*100</f>
        <v>44.775335552275727</v>
      </c>
    </row>
    <row r="12" spans="1:10" ht="15.75" customHeight="1" x14ac:dyDescent="0.25">
      <c r="A12" s="40" t="s">
        <v>62</v>
      </c>
      <c r="B12" s="40"/>
      <c r="C12" s="8"/>
      <c r="D12" s="8"/>
      <c r="E12" s="8"/>
      <c r="F12" s="8"/>
      <c r="G12" s="8"/>
    </row>
    <row r="13" spans="1:10" s="36" customFormat="1" x14ac:dyDescent="0.25">
      <c r="A13" s="41" t="s">
        <v>63</v>
      </c>
      <c r="B13" s="41"/>
      <c r="C13" s="35"/>
      <c r="D13" s="35"/>
      <c r="E13" s="35"/>
      <c r="F13" s="35"/>
      <c r="G13" s="35"/>
    </row>
    <row r="14" spans="1:10" s="36" customFormat="1" x14ac:dyDescent="0.25">
      <c r="A14" s="41" t="s">
        <v>64</v>
      </c>
      <c r="B14" s="41"/>
      <c r="C14" s="35"/>
      <c r="D14" s="35"/>
      <c r="E14" s="35"/>
      <c r="F14" s="35"/>
      <c r="G14" s="35"/>
    </row>
    <row r="15" spans="1:10" s="36" customFormat="1" x14ac:dyDescent="0.25">
      <c r="A15" s="41" t="s">
        <v>65</v>
      </c>
      <c r="B15" s="41"/>
      <c r="C15" s="35"/>
      <c r="D15" s="35"/>
      <c r="E15" s="35"/>
      <c r="F15" s="35"/>
      <c r="G15" s="35"/>
    </row>
    <row r="16" spans="1:10" s="36" customFormat="1" x14ac:dyDescent="0.25">
      <c r="A16" s="41" t="s">
        <v>66</v>
      </c>
      <c r="B16" s="41"/>
      <c r="C16" s="35"/>
      <c r="D16" s="35"/>
      <c r="E16" s="35"/>
      <c r="F16" s="35"/>
      <c r="G16" s="35"/>
    </row>
    <row r="17" spans="1:7" s="36" customFormat="1" x14ac:dyDescent="0.25">
      <c r="A17" s="41" t="s">
        <v>67</v>
      </c>
      <c r="B17" s="41"/>
      <c r="C17" s="42"/>
      <c r="D17" s="42"/>
      <c r="E17" s="42"/>
      <c r="F17" s="42"/>
      <c r="G17" s="42"/>
    </row>
    <row r="18" spans="1:7" s="36" customFormat="1" ht="25.5" x14ac:dyDescent="0.25">
      <c r="A18" s="41" t="s">
        <v>68</v>
      </c>
      <c r="B18" s="41"/>
      <c r="C18" s="42"/>
      <c r="D18" s="42"/>
      <c r="E18" s="42"/>
      <c r="F18" s="42"/>
      <c r="G18" s="42"/>
    </row>
    <row r="19" spans="1:7" ht="25.5" x14ac:dyDescent="0.25">
      <c r="A19" s="40" t="s">
        <v>69</v>
      </c>
      <c r="B19" s="40"/>
      <c r="C19" s="43"/>
      <c r="D19" s="43"/>
      <c r="E19" s="43"/>
      <c r="F19" s="43"/>
      <c r="G19" s="43"/>
    </row>
    <row r="20" spans="1:7" s="36" customFormat="1" x14ac:dyDescent="0.25">
      <c r="A20" s="41" t="s">
        <v>70</v>
      </c>
      <c r="B20" s="41"/>
      <c r="C20" s="42"/>
      <c r="D20" s="42"/>
      <c r="E20" s="42"/>
      <c r="F20" s="42"/>
      <c r="G20" s="42"/>
    </row>
    <row r="21" spans="1:7" s="36" customFormat="1" x14ac:dyDescent="0.25">
      <c r="A21" s="41" t="s">
        <v>71</v>
      </c>
      <c r="B21" s="41"/>
      <c r="C21" s="42"/>
      <c r="D21" s="42"/>
      <c r="E21" s="42"/>
      <c r="F21" s="42"/>
      <c r="G21" s="42"/>
    </row>
    <row r="22" spans="1:7" s="36" customFormat="1" x14ac:dyDescent="0.25">
      <c r="A22" s="41" t="s">
        <v>72</v>
      </c>
      <c r="B22" s="41"/>
      <c r="C22" s="42"/>
      <c r="D22" s="42"/>
      <c r="E22" s="42"/>
      <c r="F22" s="42"/>
      <c r="G22" s="42"/>
    </row>
    <row r="23" spans="1:7" s="36" customFormat="1" x14ac:dyDescent="0.25">
      <c r="A23" s="41" t="s">
        <v>73</v>
      </c>
      <c r="B23" s="41"/>
      <c r="C23" s="42"/>
      <c r="D23" s="42"/>
      <c r="E23" s="42"/>
      <c r="F23" s="42"/>
      <c r="G23" s="42"/>
    </row>
    <row r="24" spans="1:7" s="36" customFormat="1" ht="25.5" x14ac:dyDescent="0.25">
      <c r="A24" s="41" t="s">
        <v>74</v>
      </c>
      <c r="B24" s="41"/>
      <c r="C24" s="42"/>
      <c r="D24" s="42"/>
      <c r="E24" s="42"/>
      <c r="F24" s="42"/>
      <c r="G24" s="42"/>
    </row>
    <row r="25" spans="1:7" s="36" customFormat="1" ht="25.5" x14ac:dyDescent="0.25">
      <c r="A25" s="41" t="s">
        <v>75</v>
      </c>
      <c r="B25" s="41"/>
      <c r="C25" s="42"/>
      <c r="D25" s="42"/>
      <c r="E25" s="42"/>
      <c r="F25" s="42"/>
      <c r="G25" s="42"/>
    </row>
    <row r="26" spans="1:7" x14ac:dyDescent="0.25">
      <c r="A26" s="40" t="s">
        <v>76</v>
      </c>
      <c r="B26" s="40"/>
      <c r="C26" s="43"/>
      <c r="D26" s="43"/>
      <c r="E26" s="43"/>
      <c r="F26" s="43"/>
      <c r="G26" s="43"/>
    </row>
    <row r="27" spans="1:7" s="36" customFormat="1" x14ac:dyDescent="0.25">
      <c r="A27" s="41" t="s">
        <v>77</v>
      </c>
      <c r="B27" s="41"/>
      <c r="C27" s="42"/>
      <c r="D27" s="42"/>
      <c r="E27" s="42"/>
      <c r="F27" s="42"/>
      <c r="G27" s="42"/>
    </row>
    <row r="28" spans="1:7" s="36" customFormat="1" x14ac:dyDescent="0.25">
      <c r="A28" s="41" t="s">
        <v>78</v>
      </c>
      <c r="B28" s="41"/>
      <c r="C28" s="42"/>
      <c r="D28" s="42"/>
      <c r="E28" s="42"/>
      <c r="F28" s="42"/>
      <c r="G28" s="42"/>
    </row>
    <row r="29" spans="1:7" s="36" customFormat="1" x14ac:dyDescent="0.25">
      <c r="A29" s="41" t="s">
        <v>79</v>
      </c>
      <c r="B29" s="41"/>
      <c r="C29" s="42"/>
      <c r="D29" s="42"/>
      <c r="E29" s="42"/>
      <c r="F29" s="42"/>
      <c r="G29" s="42"/>
    </row>
    <row r="30" spans="1:7" s="36" customFormat="1" x14ac:dyDescent="0.25">
      <c r="A30" s="41" t="s">
        <v>80</v>
      </c>
      <c r="B30" s="41"/>
      <c r="C30" s="42"/>
      <c r="D30" s="42"/>
      <c r="E30" s="42"/>
      <c r="F30" s="42"/>
      <c r="G30" s="42"/>
    </row>
    <row r="31" spans="1:7" s="36" customFormat="1" x14ac:dyDescent="0.25">
      <c r="A31" s="41" t="s">
        <v>81</v>
      </c>
      <c r="B31" s="41"/>
      <c r="C31" s="42"/>
      <c r="D31" s="42"/>
      <c r="E31" s="42"/>
      <c r="F31" s="42"/>
      <c r="G31" s="42"/>
    </row>
    <row r="32" spans="1:7" s="36" customFormat="1" ht="25.5" x14ac:dyDescent="0.25">
      <c r="A32" s="41" t="s">
        <v>82</v>
      </c>
      <c r="B32" s="41"/>
      <c r="C32" s="42"/>
      <c r="D32" s="42"/>
      <c r="E32" s="42"/>
      <c r="F32" s="42"/>
      <c r="G32" s="42"/>
    </row>
    <row r="33" spans="1:7" x14ac:dyDescent="0.25">
      <c r="A33" s="40" t="s">
        <v>83</v>
      </c>
      <c r="B33" s="40"/>
      <c r="C33" s="43"/>
      <c r="D33" s="43"/>
      <c r="E33" s="43"/>
      <c r="F33" s="43"/>
      <c r="G33" s="43"/>
    </row>
    <row r="34" spans="1:7" s="36" customFormat="1" x14ac:dyDescent="0.25">
      <c r="A34" s="41" t="s">
        <v>84</v>
      </c>
      <c r="B34" s="41"/>
      <c r="C34" s="42"/>
      <c r="D34" s="42"/>
      <c r="E34" s="42"/>
      <c r="F34" s="42"/>
      <c r="G34" s="42"/>
    </row>
    <row r="35" spans="1:7" s="36" customFormat="1" x14ac:dyDescent="0.25">
      <c r="A35" s="41" t="s">
        <v>85</v>
      </c>
      <c r="B35" s="41"/>
      <c r="C35" s="42"/>
      <c r="D35" s="42"/>
      <c r="E35" s="42"/>
      <c r="F35" s="42"/>
      <c r="G35" s="42"/>
    </row>
    <row r="36" spans="1:7" s="36" customFormat="1" x14ac:dyDescent="0.25">
      <c r="A36" s="41" t="s">
        <v>86</v>
      </c>
      <c r="B36" s="41"/>
      <c r="C36" s="42"/>
      <c r="D36" s="42"/>
      <c r="E36" s="42"/>
      <c r="F36" s="42"/>
      <c r="G36" s="42"/>
    </row>
    <row r="37" spans="1:7" s="36" customFormat="1" x14ac:dyDescent="0.25">
      <c r="A37" s="41" t="s">
        <v>87</v>
      </c>
      <c r="B37" s="41"/>
      <c r="C37" s="42"/>
      <c r="D37" s="42"/>
      <c r="E37" s="42"/>
      <c r="F37" s="42"/>
      <c r="G37" s="42"/>
    </row>
    <row r="38" spans="1:7" s="36" customFormat="1" ht="25.5" x14ac:dyDescent="0.25">
      <c r="A38" s="41" t="s">
        <v>88</v>
      </c>
      <c r="B38" s="41"/>
      <c r="C38" s="42"/>
      <c r="D38" s="42"/>
      <c r="E38" s="42"/>
      <c r="F38" s="42"/>
      <c r="G38" s="42"/>
    </row>
    <row r="39" spans="1:7" s="36" customFormat="1" ht="25.5" x14ac:dyDescent="0.25">
      <c r="A39" s="41" t="s">
        <v>89</v>
      </c>
      <c r="B39" s="41"/>
      <c r="C39" s="42"/>
      <c r="D39" s="42"/>
      <c r="E39" s="42"/>
      <c r="F39" s="42"/>
      <c r="G39" s="42"/>
    </row>
    <row r="40" spans="1:7" x14ac:dyDescent="0.25">
      <c r="A40" s="40" t="s">
        <v>90</v>
      </c>
      <c r="B40" s="96">
        <f>'POSEBNI DIO'!E7</f>
        <v>1170281</v>
      </c>
      <c r="C40" s="96">
        <f>'POSEBNI DIO'!F7</f>
        <v>3044563.2</v>
      </c>
      <c r="D40" s="96">
        <f>'POSEBNI DIO'!G7</f>
        <v>3329315.82</v>
      </c>
      <c r="E40" s="96">
        <f>'POSEBNI DIO'!H7</f>
        <v>1490712.33</v>
      </c>
      <c r="F40" s="96">
        <f>(E40/B40)*100</f>
        <v>127.38071710982236</v>
      </c>
      <c r="G40" s="96">
        <f>(E40/D40)*100</f>
        <v>44.775335552275727</v>
      </c>
    </row>
    <row r="41" spans="1:7" s="36" customFormat="1" x14ac:dyDescent="0.25">
      <c r="A41" s="41" t="s">
        <v>91</v>
      </c>
      <c r="B41" s="62">
        <f>B40-B46</f>
        <v>1106549</v>
      </c>
      <c r="C41" s="62">
        <f t="shared" ref="C41:E41" si="1">C40-C46</f>
        <v>2908767.54</v>
      </c>
      <c r="D41" s="62">
        <f t="shared" si="1"/>
        <v>3193520.1599999997</v>
      </c>
      <c r="E41" s="62">
        <f t="shared" si="1"/>
        <v>1418368.6500000001</v>
      </c>
      <c r="F41" s="62"/>
      <c r="G41" s="62"/>
    </row>
    <row r="42" spans="1:7" s="36" customFormat="1" x14ac:dyDescent="0.25">
      <c r="A42" s="41" t="s">
        <v>92</v>
      </c>
      <c r="B42" s="41"/>
      <c r="C42" s="42"/>
      <c r="D42" s="42"/>
      <c r="E42" s="42"/>
      <c r="F42" s="42"/>
      <c r="G42" s="42"/>
    </row>
    <row r="43" spans="1:7" s="36" customFormat="1" ht="25.5" x14ac:dyDescent="0.25">
      <c r="A43" s="41" t="s">
        <v>93</v>
      </c>
      <c r="B43" s="41"/>
      <c r="C43" s="42"/>
      <c r="D43" s="42"/>
      <c r="E43" s="42"/>
      <c r="F43" s="42"/>
      <c r="G43" s="42"/>
    </row>
    <row r="44" spans="1:7" s="36" customFormat="1" x14ac:dyDescent="0.25">
      <c r="A44" s="41" t="s">
        <v>94</v>
      </c>
      <c r="B44" s="41"/>
      <c r="C44" s="42"/>
      <c r="D44" s="42"/>
      <c r="E44" s="42"/>
      <c r="F44" s="42"/>
      <c r="G44" s="42"/>
    </row>
    <row r="45" spans="1:7" s="36" customFormat="1" ht="25.5" x14ac:dyDescent="0.25">
      <c r="A45" s="41" t="s">
        <v>95</v>
      </c>
      <c r="B45" s="41"/>
      <c r="C45" s="42"/>
      <c r="D45" s="42"/>
      <c r="E45" s="42"/>
      <c r="F45" s="42"/>
      <c r="G45" s="42"/>
    </row>
    <row r="46" spans="1:7" s="36" customFormat="1" x14ac:dyDescent="0.25">
      <c r="A46" s="41" t="s">
        <v>96</v>
      </c>
      <c r="B46" s="62">
        <f>'POSEBNI DIO'!E35</f>
        <v>63732</v>
      </c>
      <c r="C46" s="62">
        <f>'POSEBNI DIO'!F35</f>
        <v>135795.66</v>
      </c>
      <c r="D46" s="62">
        <f>'POSEBNI DIO'!G35</f>
        <v>135795.66</v>
      </c>
      <c r="E46" s="62">
        <f>'POSEBNI DIO'!H35</f>
        <v>72343.679999999993</v>
      </c>
      <c r="F46" s="62"/>
      <c r="G46" s="62"/>
    </row>
    <row r="47" spans="1:7" s="36" customFormat="1" x14ac:dyDescent="0.25">
      <c r="A47" s="41" t="s">
        <v>97</v>
      </c>
      <c r="B47" s="41"/>
      <c r="C47" s="42"/>
      <c r="D47" s="42"/>
      <c r="E47" s="42"/>
      <c r="F47" s="42"/>
      <c r="G47" s="42"/>
    </row>
    <row r="48" spans="1:7" s="36" customFormat="1" ht="25.5" x14ac:dyDescent="0.25">
      <c r="A48" s="41" t="s">
        <v>98</v>
      </c>
      <c r="B48" s="41"/>
      <c r="C48" s="42"/>
      <c r="D48" s="42"/>
      <c r="E48" s="42"/>
      <c r="F48" s="42"/>
      <c r="G48" s="42"/>
    </row>
    <row r="49" spans="1:7" x14ac:dyDescent="0.25">
      <c r="A49" s="40" t="s">
        <v>99</v>
      </c>
      <c r="B49" s="40"/>
      <c r="C49" s="43"/>
      <c r="D49" s="43"/>
      <c r="E49" s="43"/>
      <c r="F49" s="43"/>
      <c r="G49" s="43"/>
    </row>
    <row r="50" spans="1:7" s="36" customFormat="1" x14ac:dyDescent="0.25">
      <c r="A50" s="41" t="s">
        <v>100</v>
      </c>
      <c r="B50" s="41"/>
      <c r="C50" s="42"/>
      <c r="D50" s="42"/>
      <c r="E50" s="42"/>
      <c r="F50" s="42"/>
      <c r="G50" s="42"/>
    </row>
    <row r="51" spans="1:7" s="36" customFormat="1" x14ac:dyDescent="0.25">
      <c r="A51" s="41" t="s">
        <v>101</v>
      </c>
      <c r="B51" s="41"/>
      <c r="C51" s="42"/>
      <c r="D51" s="42"/>
      <c r="E51" s="42"/>
      <c r="F51" s="42"/>
      <c r="G51" s="42"/>
    </row>
    <row r="52" spans="1:7" s="36" customFormat="1" x14ac:dyDescent="0.25">
      <c r="A52" s="41" t="s">
        <v>102</v>
      </c>
      <c r="B52" s="41"/>
      <c r="C52" s="42"/>
      <c r="D52" s="42"/>
      <c r="E52" s="42"/>
      <c r="F52" s="42"/>
      <c r="G52" s="42"/>
    </row>
    <row r="53" spans="1:7" s="36" customFormat="1" x14ac:dyDescent="0.25">
      <c r="A53" s="41" t="s">
        <v>103</v>
      </c>
      <c r="B53" s="41"/>
      <c r="C53" s="42"/>
      <c r="D53" s="42"/>
      <c r="E53" s="42"/>
      <c r="F53" s="42"/>
      <c r="G53" s="42"/>
    </row>
    <row r="54" spans="1:7" s="36" customFormat="1" x14ac:dyDescent="0.25">
      <c r="A54" s="41" t="s">
        <v>104</v>
      </c>
      <c r="B54" s="41"/>
      <c r="C54" s="42"/>
      <c r="D54" s="42"/>
      <c r="E54" s="42"/>
      <c r="F54" s="42"/>
      <c r="G54" s="42"/>
    </row>
    <row r="55" spans="1:7" s="36" customFormat="1" x14ac:dyDescent="0.25">
      <c r="A55" s="41" t="s">
        <v>105</v>
      </c>
      <c r="B55" s="41"/>
      <c r="C55" s="42"/>
      <c r="D55" s="42"/>
      <c r="E55" s="42"/>
      <c r="F55" s="42"/>
      <c r="G55" s="42"/>
    </row>
    <row r="56" spans="1:7" s="36" customFormat="1" ht="38.25" x14ac:dyDescent="0.25">
      <c r="A56" s="41" t="s">
        <v>106</v>
      </c>
      <c r="B56" s="41"/>
      <c r="C56" s="42"/>
      <c r="D56" s="42"/>
      <c r="E56" s="42"/>
      <c r="F56" s="42"/>
      <c r="G56" s="42"/>
    </row>
    <row r="57" spans="1:7" s="36" customFormat="1" x14ac:dyDescent="0.25">
      <c r="A57" s="41" t="s">
        <v>107</v>
      </c>
      <c r="B57" s="41"/>
      <c r="C57" s="42"/>
      <c r="D57" s="42"/>
      <c r="E57" s="42"/>
      <c r="F57" s="42"/>
      <c r="G57" s="42"/>
    </row>
    <row r="58" spans="1:7" s="36" customFormat="1" ht="25.5" x14ac:dyDescent="0.25">
      <c r="A58" s="41" t="s">
        <v>108</v>
      </c>
      <c r="B58" s="41"/>
      <c r="C58" s="42"/>
      <c r="D58" s="42"/>
      <c r="E58" s="42"/>
      <c r="F58" s="42"/>
      <c r="G58" s="42"/>
    </row>
    <row r="59" spans="1:7" x14ac:dyDescent="0.25">
      <c r="A59" s="44" t="s">
        <v>36</v>
      </c>
      <c r="B59" s="44"/>
      <c r="C59" s="42"/>
      <c r="D59" s="42"/>
      <c r="E59" s="42"/>
      <c r="F59" s="42"/>
      <c r="G59" s="42"/>
    </row>
  </sheetData>
  <mergeCells count="4">
    <mergeCell ref="A7:G7"/>
    <mergeCell ref="A5:G5"/>
    <mergeCell ref="A3:G3"/>
    <mergeCell ref="A1:G1"/>
  </mergeCells>
  <pageMargins left="0.25" right="0.25" top="0.75" bottom="0.75" header="0.3" footer="0.3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5"/>
  <sheetViews>
    <sheetView topLeftCell="A22" workbookViewId="0">
      <selection sqref="A1:J28"/>
    </sheetView>
  </sheetViews>
  <sheetFormatPr defaultRowHeight="15" x14ac:dyDescent="0.25"/>
  <cols>
    <col min="1" max="1" width="5.28515625" customWidth="1"/>
    <col min="2" max="2" width="5" customWidth="1"/>
    <col min="3" max="3" width="5.42578125" bestFit="1" customWidth="1"/>
    <col min="4" max="4" width="41" bestFit="1" customWidth="1"/>
    <col min="5" max="8" width="20.7109375" customWidth="1"/>
    <col min="9" max="9" width="10.28515625" customWidth="1"/>
    <col min="10" max="10" width="8.28515625" customWidth="1"/>
  </cols>
  <sheetData>
    <row r="1" spans="1:10" ht="48.75" customHeight="1" x14ac:dyDescent="0.2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18" customHeight="1" x14ac:dyDescent="0.25">
      <c r="A2" s="4"/>
      <c r="B2" s="4"/>
      <c r="C2" s="4"/>
      <c r="D2" s="4"/>
      <c r="E2" s="22"/>
      <c r="F2" s="4"/>
      <c r="G2" s="4"/>
      <c r="H2" s="22"/>
      <c r="I2" s="22"/>
      <c r="J2" s="22"/>
    </row>
    <row r="3" spans="1:10" ht="15.75" customHeight="1" x14ac:dyDescent="0.25">
      <c r="A3" s="177" t="s">
        <v>27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18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18" customHeight="1" x14ac:dyDescent="0.25">
      <c r="A5" s="177" t="s">
        <v>23</v>
      </c>
      <c r="B5" s="177"/>
      <c r="C5" s="177"/>
      <c r="D5" s="177"/>
      <c r="E5" s="177"/>
      <c r="F5" s="177"/>
      <c r="G5" s="177"/>
      <c r="H5" s="177"/>
      <c r="I5" s="177"/>
      <c r="J5" s="177"/>
    </row>
    <row r="6" spans="1:10" ht="18" x14ac:dyDescent="0.25">
      <c r="A6" s="4"/>
      <c r="B6" s="4"/>
      <c r="C6" s="4"/>
      <c r="D6" s="4"/>
      <c r="E6" s="22"/>
      <c r="F6" s="4"/>
      <c r="G6" s="4"/>
      <c r="H6" s="5"/>
      <c r="I6" s="5"/>
      <c r="J6" s="5"/>
    </row>
    <row r="7" spans="1:10" ht="25.5" x14ac:dyDescent="0.25">
      <c r="A7" s="18" t="s">
        <v>9</v>
      </c>
      <c r="B7" s="17" t="s">
        <v>10</v>
      </c>
      <c r="C7" s="17" t="s">
        <v>11</v>
      </c>
      <c r="D7" s="17" t="s">
        <v>38</v>
      </c>
      <c r="E7" s="114" t="s">
        <v>204</v>
      </c>
      <c r="F7" s="18" t="s">
        <v>205</v>
      </c>
      <c r="G7" s="18" t="s">
        <v>206</v>
      </c>
      <c r="H7" s="18" t="s">
        <v>219</v>
      </c>
      <c r="I7" s="18" t="s">
        <v>202</v>
      </c>
      <c r="J7" s="18" t="s">
        <v>200</v>
      </c>
    </row>
    <row r="8" spans="1:10" x14ac:dyDescent="0.25">
      <c r="A8" s="199">
        <v>1</v>
      </c>
      <c r="B8" s="200"/>
      <c r="C8" s="201"/>
      <c r="D8" s="95">
        <v>2</v>
      </c>
      <c r="E8" s="95">
        <v>3</v>
      </c>
      <c r="F8" s="18">
        <v>4</v>
      </c>
      <c r="G8" s="18">
        <v>5</v>
      </c>
      <c r="H8" s="18">
        <v>6</v>
      </c>
      <c r="I8" s="18" t="s">
        <v>208</v>
      </c>
      <c r="J8" s="18" t="s">
        <v>203</v>
      </c>
    </row>
    <row r="9" spans="1:10" ht="25.5" x14ac:dyDescent="0.25">
      <c r="A9" s="9">
        <v>8</v>
      </c>
      <c r="B9" s="9"/>
      <c r="C9" s="9"/>
      <c r="D9" s="9" t="s">
        <v>24</v>
      </c>
      <c r="E9" s="63">
        <v>0</v>
      </c>
      <c r="F9" s="58">
        <v>0</v>
      </c>
      <c r="G9" s="58">
        <v>0</v>
      </c>
      <c r="H9" s="58">
        <v>0</v>
      </c>
      <c r="I9" s="58"/>
      <c r="J9" s="58">
        <v>0</v>
      </c>
    </row>
    <row r="10" spans="1:10" s="37" customFormat="1" ht="25.5" x14ac:dyDescent="0.25">
      <c r="A10" s="14"/>
      <c r="B10" s="14">
        <v>81</v>
      </c>
      <c r="C10" s="14"/>
      <c r="D10" s="14" t="s">
        <v>61</v>
      </c>
      <c r="E10" s="64"/>
      <c r="F10" s="58"/>
      <c r="G10" s="58"/>
      <c r="H10" s="58"/>
      <c r="I10" s="58"/>
      <c r="J10" s="58"/>
    </row>
    <row r="11" spans="1:10" x14ac:dyDescent="0.25">
      <c r="A11" s="9"/>
      <c r="B11" s="9"/>
      <c r="C11" s="16" t="s">
        <v>46</v>
      </c>
      <c r="D11" s="16" t="s">
        <v>47</v>
      </c>
      <c r="E11" s="65"/>
      <c r="F11" s="58"/>
      <c r="G11" s="58"/>
      <c r="H11" s="58"/>
      <c r="I11" s="58"/>
      <c r="J11" s="58"/>
    </row>
    <row r="12" spans="1:10" x14ac:dyDescent="0.25">
      <c r="A12" s="9"/>
      <c r="B12" s="25" t="s">
        <v>36</v>
      </c>
      <c r="C12" s="16"/>
      <c r="D12" s="16"/>
      <c r="E12" s="65"/>
      <c r="F12" s="58"/>
      <c r="G12" s="58"/>
      <c r="H12" s="58"/>
      <c r="I12" s="58"/>
      <c r="J12" s="58"/>
    </row>
    <row r="13" spans="1:10" x14ac:dyDescent="0.25">
      <c r="A13" s="9"/>
      <c r="B13" s="14">
        <v>84</v>
      </c>
      <c r="C13" s="14"/>
      <c r="D13" s="14" t="s">
        <v>31</v>
      </c>
      <c r="E13" s="64"/>
      <c r="F13" s="58"/>
      <c r="G13" s="58"/>
      <c r="H13" s="58"/>
      <c r="I13" s="58"/>
      <c r="J13" s="58"/>
    </row>
    <row r="14" spans="1:10" ht="25.5" x14ac:dyDescent="0.25">
      <c r="A14" s="10"/>
      <c r="B14" s="10"/>
      <c r="C14" s="11" t="s">
        <v>59</v>
      </c>
      <c r="D14" s="15" t="s">
        <v>60</v>
      </c>
      <c r="E14" s="66"/>
      <c r="F14" s="58"/>
      <c r="G14" s="58"/>
      <c r="H14" s="58"/>
      <c r="I14" s="58"/>
      <c r="J14" s="58"/>
    </row>
    <row r="15" spans="1:10" ht="25.5" x14ac:dyDescent="0.25">
      <c r="A15" s="12">
        <v>5</v>
      </c>
      <c r="B15" s="13"/>
      <c r="C15" s="13"/>
      <c r="D15" s="23" t="s">
        <v>25</v>
      </c>
      <c r="E15" s="63">
        <v>0</v>
      </c>
      <c r="F15" s="58">
        <v>0</v>
      </c>
      <c r="G15" s="58">
        <v>0</v>
      </c>
      <c r="H15" s="58">
        <v>0</v>
      </c>
      <c r="I15" s="58"/>
      <c r="J15" s="58">
        <v>0</v>
      </c>
    </row>
    <row r="16" spans="1:10" ht="25.5" x14ac:dyDescent="0.25">
      <c r="A16" s="14"/>
      <c r="B16" s="14">
        <v>54</v>
      </c>
      <c r="C16" s="14"/>
      <c r="D16" s="24" t="s">
        <v>32</v>
      </c>
      <c r="E16" s="67"/>
      <c r="F16" s="58"/>
      <c r="G16" s="58"/>
      <c r="H16" s="58"/>
      <c r="I16" s="58"/>
      <c r="J16" s="58"/>
    </row>
    <row r="17" spans="1:10" x14ac:dyDescent="0.25">
      <c r="A17" s="10"/>
      <c r="B17" s="10"/>
      <c r="C17" s="11" t="s">
        <v>50</v>
      </c>
      <c r="D17" s="11" t="s">
        <v>13</v>
      </c>
      <c r="E17" s="68"/>
      <c r="F17" s="58"/>
      <c r="G17" s="58"/>
      <c r="H17" s="58"/>
      <c r="I17" s="58"/>
      <c r="J17" s="58"/>
    </row>
    <row r="18" spans="1:10" x14ac:dyDescent="0.25">
      <c r="A18" s="10"/>
      <c r="B18" s="10"/>
      <c r="C18" s="16" t="s">
        <v>46</v>
      </c>
      <c r="D18" s="16" t="s">
        <v>47</v>
      </c>
      <c r="E18" s="69"/>
      <c r="F18" s="58"/>
      <c r="G18" s="58"/>
      <c r="H18" s="58"/>
      <c r="I18" s="58"/>
      <c r="J18" s="58"/>
    </row>
    <row r="19" spans="1:10" x14ac:dyDescent="0.25">
      <c r="A19" s="14"/>
      <c r="B19" s="14"/>
      <c r="C19" s="11" t="s">
        <v>55</v>
      </c>
      <c r="D19" s="11" t="s">
        <v>56</v>
      </c>
      <c r="E19" s="68"/>
      <c r="F19" s="58"/>
      <c r="G19" s="58"/>
      <c r="H19" s="58"/>
      <c r="I19" s="58"/>
      <c r="J19" s="58"/>
    </row>
    <row r="20" spans="1:10" ht="25.5" x14ac:dyDescent="0.25">
      <c r="A20" s="10"/>
      <c r="B20" s="10"/>
      <c r="C20" s="11" t="s">
        <v>43</v>
      </c>
      <c r="D20" s="15" t="s">
        <v>44</v>
      </c>
      <c r="E20" s="70"/>
      <c r="F20" s="58"/>
      <c r="G20" s="58"/>
      <c r="H20" s="58"/>
      <c r="I20" s="58"/>
      <c r="J20" s="58"/>
    </row>
    <row r="21" spans="1:10" x14ac:dyDescent="0.25">
      <c r="A21" s="10"/>
      <c r="B21" s="25"/>
      <c r="C21" s="11" t="s">
        <v>53</v>
      </c>
      <c r="D21" s="11" t="s">
        <v>54</v>
      </c>
      <c r="E21" s="68"/>
      <c r="F21" s="58"/>
      <c r="G21" s="58"/>
      <c r="H21" s="58"/>
      <c r="I21" s="58"/>
      <c r="J21" s="58"/>
    </row>
    <row r="22" spans="1:10" x14ac:dyDescent="0.25">
      <c r="A22" s="10"/>
      <c r="B22" s="10"/>
      <c r="C22" s="11" t="s">
        <v>39</v>
      </c>
      <c r="D22" s="11" t="s">
        <v>40</v>
      </c>
      <c r="E22" s="68"/>
      <c r="F22" s="58"/>
      <c r="G22" s="58"/>
      <c r="H22" s="58"/>
      <c r="I22" s="58"/>
      <c r="J22" s="58"/>
    </row>
    <row r="23" spans="1:10" x14ac:dyDescent="0.25">
      <c r="A23" s="10"/>
      <c r="B23" s="25"/>
      <c r="C23" s="11" t="s">
        <v>41</v>
      </c>
      <c r="D23" s="11" t="s">
        <v>42</v>
      </c>
      <c r="E23" s="68"/>
      <c r="F23" s="58"/>
      <c r="G23" s="58"/>
      <c r="H23" s="58"/>
      <c r="I23" s="58"/>
      <c r="J23" s="58"/>
    </row>
    <row r="24" spans="1:10" s="36" customFormat="1" x14ac:dyDescent="0.25">
      <c r="A24" s="11"/>
      <c r="B24" s="16"/>
      <c r="C24" s="16" t="s">
        <v>48</v>
      </c>
      <c r="D24" s="16" t="s">
        <v>49</v>
      </c>
      <c r="E24" s="69"/>
      <c r="F24" s="71"/>
      <c r="G24" s="71"/>
      <c r="H24" s="71"/>
      <c r="I24" s="71"/>
      <c r="J24" s="71"/>
    </row>
    <row r="25" spans="1:10" x14ac:dyDescent="0.25">
      <c r="A25" s="14"/>
      <c r="B25" s="14"/>
      <c r="C25" s="11" t="s">
        <v>51</v>
      </c>
      <c r="D25" s="11" t="s">
        <v>52</v>
      </c>
      <c r="E25" s="68"/>
      <c r="F25" s="58"/>
      <c r="G25" s="58"/>
      <c r="H25" s="58"/>
      <c r="I25" s="58"/>
      <c r="J25" s="58"/>
    </row>
  </sheetData>
  <mergeCells count="4">
    <mergeCell ref="A5:J5"/>
    <mergeCell ref="A3:J3"/>
    <mergeCell ref="A1:J1"/>
    <mergeCell ref="A8:C8"/>
  </mergeCells>
  <pageMargins left="0.25" right="0.25" top="0.75" bottom="0.75" header="0.3" footer="0.3"/>
  <pageSetup paperSize="9" scale="9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4"/>
  <sheetViews>
    <sheetView topLeftCell="A136" zoomScaleNormal="100" workbookViewId="0">
      <selection activeCell="H75" sqref="H7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7.42578125" customWidth="1"/>
    <col min="4" max="4" width="31" customWidth="1"/>
    <col min="5" max="5" width="21.28515625" customWidth="1"/>
    <col min="6" max="7" width="25.28515625" customWidth="1"/>
    <col min="8" max="8" width="22.7109375" customWidth="1"/>
    <col min="9" max="9" width="8.7109375" customWidth="1"/>
    <col min="10" max="10" width="8.140625" customWidth="1"/>
  </cols>
  <sheetData>
    <row r="1" spans="1:10" ht="38.25" customHeight="1" x14ac:dyDescent="0.25">
      <c r="A1" s="177" t="s">
        <v>218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ht="6.75" customHeight="1" x14ac:dyDescent="0.25">
      <c r="A2" s="4"/>
      <c r="B2" s="4"/>
      <c r="C2" s="4"/>
      <c r="D2" s="4"/>
      <c r="E2" s="22"/>
      <c r="F2" s="4"/>
      <c r="G2" s="4"/>
      <c r="H2" s="5"/>
      <c r="I2" s="5"/>
      <c r="J2" s="5"/>
    </row>
    <row r="3" spans="1:10" ht="18" customHeight="1" x14ac:dyDescent="0.25">
      <c r="A3" s="177" t="s">
        <v>26</v>
      </c>
      <c r="B3" s="177"/>
      <c r="C3" s="177"/>
      <c r="D3" s="177"/>
      <c r="E3" s="177"/>
      <c r="F3" s="177"/>
      <c r="G3" s="177"/>
      <c r="H3" s="177"/>
      <c r="I3" s="177"/>
      <c r="J3" s="177"/>
    </row>
    <row r="4" spans="1:10" ht="8.25" customHeight="1" x14ac:dyDescent="0.25">
      <c r="A4" s="4"/>
      <c r="B4" s="4"/>
      <c r="C4" s="4"/>
      <c r="D4" s="4"/>
      <c r="E4" s="22"/>
      <c r="F4" s="4"/>
      <c r="G4" s="4"/>
      <c r="H4" s="5"/>
      <c r="I4" s="5"/>
      <c r="J4" s="5"/>
    </row>
    <row r="5" spans="1:10" ht="27.75" customHeight="1" x14ac:dyDescent="0.25">
      <c r="A5" s="199" t="s">
        <v>28</v>
      </c>
      <c r="B5" s="220"/>
      <c r="C5" s="221"/>
      <c r="D5" s="17" t="s">
        <v>29</v>
      </c>
      <c r="E5" s="17" t="s">
        <v>204</v>
      </c>
      <c r="F5" s="18" t="s">
        <v>205</v>
      </c>
      <c r="G5" s="18" t="s">
        <v>206</v>
      </c>
      <c r="H5" s="18" t="s">
        <v>207</v>
      </c>
      <c r="I5" s="18" t="s">
        <v>200</v>
      </c>
      <c r="J5" s="18" t="s">
        <v>200</v>
      </c>
    </row>
    <row r="6" spans="1:10" ht="12.75" customHeight="1" x14ac:dyDescent="0.25">
      <c r="A6" s="92"/>
      <c r="B6" s="94">
        <v>1</v>
      </c>
      <c r="C6" s="93"/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50" t="s">
        <v>208</v>
      </c>
      <c r="J6" s="114" t="s">
        <v>203</v>
      </c>
    </row>
    <row r="7" spans="1:10" ht="41.25" customHeight="1" x14ac:dyDescent="0.25">
      <c r="A7" s="228" t="s">
        <v>180</v>
      </c>
      <c r="B7" s="229"/>
      <c r="C7" s="230"/>
      <c r="D7" s="17" t="s">
        <v>181</v>
      </c>
      <c r="E7" s="61">
        <f>E8+E75</f>
        <v>1170281</v>
      </c>
      <c r="F7" s="61">
        <f>F8+F75</f>
        <v>3044563.2</v>
      </c>
      <c r="G7" s="61">
        <f>G8+G75</f>
        <v>3329315.82</v>
      </c>
      <c r="H7" s="61">
        <f>H8+H75</f>
        <v>1490712.33</v>
      </c>
      <c r="I7" s="61">
        <f>(H7/E7)*100</f>
        <v>127.38071710982236</v>
      </c>
      <c r="J7" s="61">
        <f>(H7/G7)*100</f>
        <v>44.775335552275727</v>
      </c>
    </row>
    <row r="8" spans="1:10" ht="25.5" x14ac:dyDescent="0.25">
      <c r="A8" s="225" t="s">
        <v>121</v>
      </c>
      <c r="B8" s="226"/>
      <c r="C8" s="227"/>
      <c r="D8" s="107" t="s">
        <v>122</v>
      </c>
      <c r="E8" s="108">
        <f>E9+E18+E23+E28+E32+E35+E40+E60+E69</f>
        <v>147381</v>
      </c>
      <c r="F8" s="108">
        <f>F9+F18+F23+F28+F32+F35+F40+F60+F69</f>
        <v>470022.71</v>
      </c>
      <c r="G8" s="108">
        <f>G9+G18+G23+G28+G32+G35+G40+G60+G69</f>
        <v>488497.70999999996</v>
      </c>
      <c r="H8" s="108">
        <f>H9+H18+H23+H28+H32+H35+H40+H60+H69</f>
        <v>208076.06999999998</v>
      </c>
      <c r="I8" s="61">
        <f>(H8/E8)*100</f>
        <v>141.18242514299669</v>
      </c>
      <c r="J8" s="61">
        <f>(H8/G8)*100</f>
        <v>42.595096300451438</v>
      </c>
    </row>
    <row r="9" spans="1:10" ht="25.5" x14ac:dyDescent="0.25">
      <c r="A9" s="202" t="s">
        <v>123</v>
      </c>
      <c r="B9" s="203"/>
      <c r="C9" s="204"/>
      <c r="D9" s="26" t="s">
        <v>124</v>
      </c>
      <c r="E9" s="59">
        <f>E10+E12+E14+E16</f>
        <v>3445</v>
      </c>
      <c r="F9" s="59">
        <f>F10+F12+F14+F16</f>
        <v>8000</v>
      </c>
      <c r="G9" s="59">
        <f>G10+G12+G14+G16</f>
        <v>7475</v>
      </c>
      <c r="H9" s="59">
        <f>H10+H12+H14+H16</f>
        <v>1114</v>
      </c>
      <c r="I9" s="61">
        <f>(H9/E9)*100</f>
        <v>32.3367198838897</v>
      </c>
      <c r="J9" s="61">
        <f>(H9/G9)*100</f>
        <v>14.903010033444817</v>
      </c>
    </row>
    <row r="10" spans="1:10" ht="15" customHeight="1" x14ac:dyDescent="0.25">
      <c r="A10" s="214" t="s">
        <v>144</v>
      </c>
      <c r="B10" s="215"/>
      <c r="C10" s="216"/>
      <c r="D10" s="128" t="s">
        <v>148</v>
      </c>
      <c r="E10" s="129">
        <f t="shared" ref="E10:H10" si="0">E11</f>
        <v>2450</v>
      </c>
      <c r="F10" s="130">
        <f t="shared" si="0"/>
        <v>6500</v>
      </c>
      <c r="G10" s="130">
        <f t="shared" si="0"/>
        <v>6500</v>
      </c>
      <c r="H10" s="130">
        <f t="shared" si="0"/>
        <v>739</v>
      </c>
      <c r="I10" s="61"/>
      <c r="J10" s="61"/>
    </row>
    <row r="11" spans="1:10" x14ac:dyDescent="0.25">
      <c r="A11" s="123">
        <v>32</v>
      </c>
      <c r="B11" s="124"/>
      <c r="C11" s="125"/>
      <c r="D11" s="126" t="s">
        <v>30</v>
      </c>
      <c r="E11" s="60">
        <v>2450</v>
      </c>
      <c r="F11" s="101">
        <v>6500</v>
      </c>
      <c r="G11" s="101">
        <v>6500</v>
      </c>
      <c r="H11" s="101">
        <v>739</v>
      </c>
      <c r="I11" s="61"/>
      <c r="J11" s="61"/>
    </row>
    <row r="12" spans="1:10" x14ac:dyDescent="0.25">
      <c r="A12" s="214" t="s">
        <v>140</v>
      </c>
      <c r="B12" s="215"/>
      <c r="C12" s="216"/>
      <c r="D12" s="128" t="s">
        <v>141</v>
      </c>
      <c r="E12" s="129">
        <f t="shared" ref="E12:H12" si="1">E13</f>
        <v>650</v>
      </c>
      <c r="F12" s="130">
        <f t="shared" si="1"/>
        <v>1500</v>
      </c>
      <c r="G12" s="130">
        <f t="shared" si="1"/>
        <v>975</v>
      </c>
      <c r="H12" s="130">
        <f t="shared" si="1"/>
        <v>375</v>
      </c>
      <c r="I12" s="61"/>
      <c r="J12" s="61"/>
    </row>
    <row r="13" spans="1:10" x14ac:dyDescent="0.25">
      <c r="A13" s="123">
        <v>32</v>
      </c>
      <c r="B13" s="124"/>
      <c r="C13" s="125"/>
      <c r="D13" s="126" t="s">
        <v>30</v>
      </c>
      <c r="E13" s="60">
        <v>650</v>
      </c>
      <c r="F13" s="101">
        <v>1500</v>
      </c>
      <c r="G13" s="101">
        <v>975</v>
      </c>
      <c r="H13" s="101">
        <v>375</v>
      </c>
      <c r="I13" s="61"/>
      <c r="J13" s="61"/>
    </row>
    <row r="14" spans="1:10" ht="25.5" x14ac:dyDescent="0.25">
      <c r="A14" s="217" t="s">
        <v>171</v>
      </c>
      <c r="B14" s="218"/>
      <c r="C14" s="219"/>
      <c r="D14" s="163" t="s">
        <v>217</v>
      </c>
      <c r="E14" s="129">
        <f>E15</f>
        <v>50</v>
      </c>
      <c r="F14" s="130">
        <v>0</v>
      </c>
      <c r="G14" s="130">
        <v>0</v>
      </c>
      <c r="H14" s="130">
        <v>0</v>
      </c>
      <c r="I14" s="61"/>
      <c r="J14" s="61"/>
    </row>
    <row r="15" spans="1:10" x14ac:dyDescent="0.25">
      <c r="A15" s="160">
        <v>32</v>
      </c>
      <c r="B15" s="161"/>
      <c r="C15" s="162"/>
      <c r="D15" s="159" t="s">
        <v>30</v>
      </c>
      <c r="E15" s="60">
        <v>50</v>
      </c>
      <c r="F15" s="101">
        <v>0</v>
      </c>
      <c r="G15" s="101">
        <v>0</v>
      </c>
      <c r="H15" s="101">
        <v>0</v>
      </c>
      <c r="I15" s="61"/>
      <c r="J15" s="61"/>
    </row>
    <row r="16" spans="1:10" x14ac:dyDescent="0.25">
      <c r="A16" s="217" t="s">
        <v>145</v>
      </c>
      <c r="B16" s="218"/>
      <c r="C16" s="219"/>
      <c r="D16" s="163" t="s">
        <v>146</v>
      </c>
      <c r="E16" s="129">
        <f>E17</f>
        <v>295</v>
      </c>
      <c r="F16" s="130">
        <v>0</v>
      </c>
      <c r="G16" s="130">
        <v>0</v>
      </c>
      <c r="H16" s="130">
        <v>0</v>
      </c>
      <c r="I16" s="61"/>
      <c r="J16" s="61"/>
    </row>
    <row r="17" spans="1:10" x14ac:dyDescent="0.25">
      <c r="A17" s="160">
        <v>32</v>
      </c>
      <c r="B17" s="161"/>
      <c r="C17" s="162"/>
      <c r="D17" s="159" t="s">
        <v>30</v>
      </c>
      <c r="E17" s="60">
        <v>295</v>
      </c>
      <c r="F17" s="101">
        <v>0</v>
      </c>
      <c r="G17" s="101">
        <v>0</v>
      </c>
      <c r="H17" s="101">
        <v>0</v>
      </c>
      <c r="I17" s="61"/>
      <c r="J17" s="61"/>
    </row>
    <row r="18" spans="1:10" ht="25.5" customHeight="1" x14ac:dyDescent="0.25">
      <c r="A18" s="202" t="s">
        <v>126</v>
      </c>
      <c r="B18" s="203"/>
      <c r="C18" s="204"/>
      <c r="D18" s="55" t="s">
        <v>127</v>
      </c>
      <c r="E18" s="59">
        <f>E19</f>
        <v>399</v>
      </c>
      <c r="F18" s="59">
        <f t="shared" ref="F18:F19" si="2">F19</f>
        <v>729.98</v>
      </c>
      <c r="G18" s="59">
        <f t="shared" ref="G18:G19" si="3">G19</f>
        <v>729.98</v>
      </c>
      <c r="H18" s="59">
        <f t="shared" ref="H18:H19" si="4">H19</f>
        <v>398.18</v>
      </c>
      <c r="I18" s="61">
        <f>(H18/E18)*100</f>
        <v>99.794486215538853</v>
      </c>
      <c r="J18" s="61">
        <f>(H18/G18)*100</f>
        <v>54.546699909586557</v>
      </c>
    </row>
    <row r="19" spans="1:10" ht="15" customHeight="1" x14ac:dyDescent="0.25">
      <c r="A19" s="205" t="s">
        <v>125</v>
      </c>
      <c r="B19" s="206"/>
      <c r="C19" s="207"/>
      <c r="D19" s="104" t="s">
        <v>134</v>
      </c>
      <c r="E19" s="105">
        <f>E20</f>
        <v>399</v>
      </c>
      <c r="F19" s="105">
        <f t="shared" si="2"/>
        <v>729.98</v>
      </c>
      <c r="G19" s="105">
        <f t="shared" si="3"/>
        <v>729.98</v>
      </c>
      <c r="H19" s="105">
        <f t="shared" si="4"/>
        <v>398.18</v>
      </c>
      <c r="I19" s="61"/>
      <c r="J19" s="61"/>
    </row>
    <row r="20" spans="1:10" x14ac:dyDescent="0.25">
      <c r="A20" s="208">
        <v>3</v>
      </c>
      <c r="B20" s="209"/>
      <c r="C20" s="210"/>
      <c r="D20" s="54" t="s">
        <v>17</v>
      </c>
      <c r="E20" s="60">
        <f>E21+E22</f>
        <v>399</v>
      </c>
      <c r="F20" s="60">
        <f t="shared" ref="F20" si="5">F21+F22</f>
        <v>729.98</v>
      </c>
      <c r="G20" s="60">
        <f t="shared" ref="G20" si="6">G21+G22</f>
        <v>729.98</v>
      </c>
      <c r="H20" s="60">
        <f t="shared" ref="H20" si="7">H21+H22</f>
        <v>398.18</v>
      </c>
      <c r="I20" s="61"/>
      <c r="J20" s="61"/>
    </row>
    <row r="21" spans="1:10" x14ac:dyDescent="0.25">
      <c r="A21" s="211">
        <v>31</v>
      </c>
      <c r="B21" s="212"/>
      <c r="C21" s="213"/>
      <c r="D21" s="54" t="s">
        <v>18</v>
      </c>
      <c r="E21" s="60">
        <v>399</v>
      </c>
      <c r="F21" s="58">
        <v>729.98</v>
      </c>
      <c r="G21" s="58">
        <v>729.98</v>
      </c>
      <c r="H21" s="58">
        <v>398.18</v>
      </c>
      <c r="I21" s="61"/>
      <c r="J21" s="61"/>
    </row>
    <row r="22" spans="1:10" x14ac:dyDescent="0.25">
      <c r="A22" s="211">
        <v>32</v>
      </c>
      <c r="B22" s="212"/>
      <c r="C22" s="213"/>
      <c r="D22" s="54" t="s">
        <v>30</v>
      </c>
      <c r="E22" s="60">
        <v>0</v>
      </c>
      <c r="F22" s="58">
        <v>0</v>
      </c>
      <c r="G22" s="58">
        <v>0</v>
      </c>
      <c r="H22" s="58">
        <v>0</v>
      </c>
      <c r="I22" s="61"/>
      <c r="J22" s="61"/>
    </row>
    <row r="23" spans="1:10" ht="25.5" x14ac:dyDescent="0.25">
      <c r="A23" s="202" t="s">
        <v>128</v>
      </c>
      <c r="B23" s="203"/>
      <c r="C23" s="204"/>
      <c r="D23" s="55" t="s">
        <v>129</v>
      </c>
      <c r="E23" s="59">
        <f>E24</f>
        <v>6201</v>
      </c>
      <c r="F23" s="59">
        <f t="shared" ref="F23:F24" si="8">F24</f>
        <v>41285.839999999997</v>
      </c>
      <c r="G23" s="59">
        <f t="shared" ref="G23:G24" si="9">G24</f>
        <v>41285.839999999997</v>
      </c>
      <c r="H23" s="59">
        <f t="shared" ref="H23:H24" si="10">H24</f>
        <v>390</v>
      </c>
      <c r="I23" s="61">
        <f>(H23/E23)*100</f>
        <v>6.2893081761006293</v>
      </c>
      <c r="J23" s="61">
        <f>(H23/G23)*100</f>
        <v>0.94463380180710887</v>
      </c>
    </row>
    <row r="24" spans="1:10" x14ac:dyDescent="0.25">
      <c r="A24" s="205" t="s">
        <v>125</v>
      </c>
      <c r="B24" s="206"/>
      <c r="C24" s="207"/>
      <c r="D24" s="102" t="s">
        <v>13</v>
      </c>
      <c r="E24" s="105">
        <f>E25</f>
        <v>6201</v>
      </c>
      <c r="F24" s="105">
        <f t="shared" si="8"/>
        <v>41285.839999999997</v>
      </c>
      <c r="G24" s="105">
        <f t="shared" si="9"/>
        <v>41285.839999999997</v>
      </c>
      <c r="H24" s="105">
        <f t="shared" si="10"/>
        <v>390</v>
      </c>
      <c r="I24" s="61"/>
      <c r="J24" s="61"/>
    </row>
    <row r="25" spans="1:10" x14ac:dyDescent="0.25">
      <c r="A25" s="208">
        <v>3</v>
      </c>
      <c r="B25" s="209"/>
      <c r="C25" s="210"/>
      <c r="D25" s="54" t="s">
        <v>17</v>
      </c>
      <c r="E25" s="60">
        <f>E26+E27</f>
        <v>6201</v>
      </c>
      <c r="F25" s="60">
        <f>F26+F27</f>
        <v>41285.839999999997</v>
      </c>
      <c r="G25" s="60">
        <f t="shared" ref="G25" si="11">G26+G27</f>
        <v>41285.839999999997</v>
      </c>
      <c r="H25" s="60">
        <f>H26+H27</f>
        <v>390</v>
      </c>
      <c r="I25" s="61"/>
      <c r="J25" s="61"/>
    </row>
    <row r="26" spans="1:10" x14ac:dyDescent="0.25">
      <c r="A26" s="211">
        <v>31</v>
      </c>
      <c r="B26" s="212"/>
      <c r="C26" s="213"/>
      <c r="D26" s="54" t="s">
        <v>18</v>
      </c>
      <c r="E26" s="60">
        <v>4209</v>
      </c>
      <c r="F26" s="58">
        <v>36945.839999999997</v>
      </c>
      <c r="G26" s="58">
        <v>36945.839999999997</v>
      </c>
      <c r="H26" s="58">
        <v>0</v>
      </c>
      <c r="I26" s="61"/>
      <c r="J26" s="61"/>
    </row>
    <row r="27" spans="1:10" x14ac:dyDescent="0.25">
      <c r="A27" s="211">
        <v>32</v>
      </c>
      <c r="B27" s="212"/>
      <c r="C27" s="213"/>
      <c r="D27" s="54" t="s">
        <v>30</v>
      </c>
      <c r="E27" s="60">
        <v>1992</v>
      </c>
      <c r="F27" s="58">
        <v>4340</v>
      </c>
      <c r="G27" s="58">
        <v>4340</v>
      </c>
      <c r="H27" s="58">
        <v>390</v>
      </c>
      <c r="I27" s="61"/>
      <c r="J27" s="61"/>
    </row>
    <row r="28" spans="1:10" ht="24.75" customHeight="1" x14ac:dyDescent="0.25">
      <c r="A28" s="202" t="s">
        <v>178</v>
      </c>
      <c r="B28" s="203"/>
      <c r="C28" s="204"/>
      <c r="D28" s="115" t="s">
        <v>177</v>
      </c>
      <c r="E28" s="59">
        <f>E29</f>
        <v>0</v>
      </c>
      <c r="F28" s="59">
        <f t="shared" ref="F28:H28" si="12">F29</f>
        <v>96903.26999999999</v>
      </c>
      <c r="G28" s="59">
        <f t="shared" si="12"/>
        <v>96903.26999999999</v>
      </c>
      <c r="H28" s="59">
        <f t="shared" si="12"/>
        <v>0</v>
      </c>
      <c r="I28" s="61" t="e">
        <f>(H28/E28)*100</f>
        <v>#DIV/0!</v>
      </c>
      <c r="J28" s="61">
        <f>(H28/G28)*100</f>
        <v>0</v>
      </c>
    </row>
    <row r="29" spans="1:10" x14ac:dyDescent="0.25">
      <c r="A29" s="205" t="s">
        <v>140</v>
      </c>
      <c r="B29" s="206"/>
      <c r="C29" s="207"/>
      <c r="D29" s="116" t="s">
        <v>141</v>
      </c>
      <c r="E29" s="105">
        <f>E30+E31</f>
        <v>0</v>
      </c>
      <c r="F29" s="105">
        <f t="shared" ref="F29:H29" si="13">F30+F31</f>
        <v>96903.26999999999</v>
      </c>
      <c r="G29" s="105">
        <f t="shared" si="13"/>
        <v>96903.26999999999</v>
      </c>
      <c r="H29" s="105">
        <f t="shared" si="13"/>
        <v>0</v>
      </c>
      <c r="I29" s="61"/>
      <c r="J29" s="61"/>
    </row>
    <row r="30" spans="1:10" x14ac:dyDescent="0.25">
      <c r="A30" s="211">
        <v>37</v>
      </c>
      <c r="B30" s="212"/>
      <c r="C30" s="213"/>
      <c r="D30" s="117" t="s">
        <v>149</v>
      </c>
      <c r="E30" s="60">
        <v>0</v>
      </c>
      <c r="F30" s="58">
        <v>40012.39</v>
      </c>
      <c r="G30" s="58">
        <v>40012.39</v>
      </c>
      <c r="H30" s="58">
        <v>0</v>
      </c>
      <c r="I30" s="61"/>
      <c r="J30" s="61"/>
    </row>
    <row r="31" spans="1:10" x14ac:dyDescent="0.25">
      <c r="A31" s="211">
        <v>42</v>
      </c>
      <c r="B31" s="212"/>
      <c r="C31" s="213"/>
      <c r="D31" s="117" t="s">
        <v>150</v>
      </c>
      <c r="E31" s="60">
        <v>0</v>
      </c>
      <c r="F31" s="58">
        <v>56890.879999999997</v>
      </c>
      <c r="G31" s="58">
        <v>56890.879999999997</v>
      </c>
      <c r="H31" s="58">
        <v>0</v>
      </c>
      <c r="I31" s="61"/>
      <c r="J31" s="61"/>
    </row>
    <row r="32" spans="1:10" ht="28.5" customHeight="1" x14ac:dyDescent="0.25">
      <c r="A32" s="231" t="s">
        <v>209</v>
      </c>
      <c r="B32" s="232"/>
      <c r="C32" s="233"/>
      <c r="D32" s="127" t="s">
        <v>210</v>
      </c>
      <c r="E32" s="59">
        <f>E33</f>
        <v>0</v>
      </c>
      <c r="F32" s="131">
        <f>F33</f>
        <v>0</v>
      </c>
      <c r="G32" s="131">
        <f>G33</f>
        <v>19000</v>
      </c>
      <c r="H32" s="131">
        <f>H33</f>
        <v>19000</v>
      </c>
      <c r="I32" s="61"/>
      <c r="J32" s="61">
        <f>(H32/G32*100)</f>
        <v>100</v>
      </c>
    </row>
    <row r="33" spans="1:10" ht="13.5" customHeight="1" x14ac:dyDescent="0.25">
      <c r="A33" s="214" t="s">
        <v>171</v>
      </c>
      <c r="B33" s="215"/>
      <c r="C33" s="216"/>
      <c r="D33" s="128" t="s">
        <v>211</v>
      </c>
      <c r="E33" s="129">
        <f>E34</f>
        <v>0</v>
      </c>
      <c r="F33" s="130">
        <v>0</v>
      </c>
      <c r="G33" s="130">
        <f>G34</f>
        <v>19000</v>
      </c>
      <c r="H33" s="130">
        <f>H34</f>
        <v>19000</v>
      </c>
      <c r="I33" s="61"/>
      <c r="J33" s="61"/>
    </row>
    <row r="34" spans="1:10" ht="23.25" customHeight="1" x14ac:dyDescent="0.25">
      <c r="A34" s="123">
        <v>45</v>
      </c>
      <c r="B34" s="124"/>
      <c r="C34" s="125"/>
      <c r="D34" s="132" t="s">
        <v>182</v>
      </c>
      <c r="E34" s="60">
        <v>0</v>
      </c>
      <c r="F34" s="101">
        <v>0</v>
      </c>
      <c r="G34" s="101">
        <v>19000</v>
      </c>
      <c r="H34" s="101">
        <v>19000</v>
      </c>
      <c r="I34" s="61"/>
      <c r="J34" s="61"/>
    </row>
    <row r="35" spans="1:10" ht="25.5" x14ac:dyDescent="0.25">
      <c r="A35" s="202" t="s">
        <v>130</v>
      </c>
      <c r="B35" s="203"/>
      <c r="C35" s="204"/>
      <c r="D35" s="55" t="s">
        <v>131</v>
      </c>
      <c r="E35" s="59">
        <f t="shared" ref="E35:G35" si="14">E38</f>
        <v>63732</v>
      </c>
      <c r="F35" s="59">
        <f t="shared" si="14"/>
        <v>135795.66</v>
      </c>
      <c r="G35" s="59">
        <f t="shared" si="14"/>
        <v>135795.66</v>
      </c>
      <c r="H35" s="59">
        <f>H36+H38</f>
        <v>72343.679999999993</v>
      </c>
      <c r="I35" s="61">
        <f>(H35/E35)*100</f>
        <v>113.51233289399359</v>
      </c>
      <c r="J35" s="61">
        <f>(H35/G35)*100</f>
        <v>53.27392642739833</v>
      </c>
    </row>
    <row r="36" spans="1:10" x14ac:dyDescent="0.25">
      <c r="A36" s="214" t="s">
        <v>125</v>
      </c>
      <c r="B36" s="215"/>
      <c r="C36" s="216"/>
      <c r="D36" s="128" t="s">
        <v>13</v>
      </c>
      <c r="E36" s="129">
        <v>0</v>
      </c>
      <c r="F36" s="129">
        <v>0</v>
      </c>
      <c r="G36" s="129">
        <v>0</v>
      </c>
      <c r="H36" s="129">
        <f>H37</f>
        <v>0</v>
      </c>
      <c r="I36" s="61"/>
      <c r="J36" s="61"/>
    </row>
    <row r="37" spans="1:10" x14ac:dyDescent="0.25">
      <c r="A37" s="140">
        <v>32</v>
      </c>
      <c r="B37" s="138"/>
      <c r="C37" s="139"/>
      <c r="D37" s="141" t="s">
        <v>30</v>
      </c>
      <c r="E37" s="60">
        <v>0</v>
      </c>
      <c r="F37" s="60">
        <v>0</v>
      </c>
      <c r="G37" s="60">
        <v>0</v>
      </c>
      <c r="H37" s="60">
        <v>0</v>
      </c>
      <c r="I37" s="61"/>
      <c r="J37" s="61"/>
    </row>
    <row r="38" spans="1:10" ht="15" customHeight="1" x14ac:dyDescent="0.25">
      <c r="A38" s="205" t="s">
        <v>140</v>
      </c>
      <c r="B38" s="206"/>
      <c r="C38" s="207"/>
      <c r="D38" s="102" t="s">
        <v>141</v>
      </c>
      <c r="E38" s="103">
        <f>E39</f>
        <v>63732</v>
      </c>
      <c r="F38" s="103">
        <f t="shared" ref="F38:H38" si="15">F39</f>
        <v>135795.66</v>
      </c>
      <c r="G38" s="103">
        <f t="shared" si="15"/>
        <v>135795.66</v>
      </c>
      <c r="H38" s="103">
        <f t="shared" si="15"/>
        <v>72343.679999999993</v>
      </c>
      <c r="I38" s="61"/>
      <c r="J38" s="61"/>
    </row>
    <row r="39" spans="1:10" x14ac:dyDescent="0.25">
      <c r="A39" s="222">
        <v>32</v>
      </c>
      <c r="B39" s="223"/>
      <c r="C39" s="224"/>
      <c r="D39" s="54" t="s">
        <v>30</v>
      </c>
      <c r="E39" s="60">
        <v>63732</v>
      </c>
      <c r="F39" s="58">
        <v>135795.66</v>
      </c>
      <c r="G39" s="58">
        <v>135795.66</v>
      </c>
      <c r="H39" s="58">
        <v>72343.679999999993</v>
      </c>
      <c r="I39" s="61"/>
      <c r="J39" s="61"/>
    </row>
    <row r="40" spans="1:10" ht="25.5" customHeight="1" x14ac:dyDescent="0.25">
      <c r="A40" s="202" t="s">
        <v>132</v>
      </c>
      <c r="B40" s="203"/>
      <c r="C40" s="204"/>
      <c r="D40" s="55" t="s">
        <v>212</v>
      </c>
      <c r="E40" s="59">
        <f>E41+E52+E45</f>
        <v>0</v>
      </c>
      <c r="F40" s="59">
        <f>F41+F45+F48+F52+F56</f>
        <v>186029.96000000002</v>
      </c>
      <c r="G40" s="59">
        <f>G41+G45+G48+G52+G56</f>
        <v>186029.96</v>
      </c>
      <c r="H40" s="59">
        <f>H41+H45+H48+H52+H56</f>
        <v>113578.95999999999</v>
      </c>
      <c r="I40" s="61"/>
      <c r="J40" s="61">
        <f>(H40/G40)*100</f>
        <v>61.054122680024228</v>
      </c>
    </row>
    <row r="41" spans="1:10" ht="15" customHeight="1" x14ac:dyDescent="0.25">
      <c r="A41" s="205" t="s">
        <v>125</v>
      </c>
      <c r="B41" s="206"/>
      <c r="C41" s="207"/>
      <c r="D41" s="102" t="s">
        <v>13</v>
      </c>
      <c r="E41" s="105">
        <f>E42</f>
        <v>0</v>
      </c>
      <c r="F41" s="105">
        <f t="shared" ref="F41" si="16">F42</f>
        <v>85666.8</v>
      </c>
      <c r="G41" s="105">
        <f t="shared" ref="G41" si="17">G42</f>
        <v>85666.8</v>
      </c>
      <c r="H41" s="105">
        <f t="shared" ref="H41" si="18">H42</f>
        <v>52303.08</v>
      </c>
      <c r="I41" s="61"/>
      <c r="J41" s="61"/>
    </row>
    <row r="42" spans="1:10" x14ac:dyDescent="0.25">
      <c r="A42" s="208">
        <v>3</v>
      </c>
      <c r="B42" s="209"/>
      <c r="C42" s="210"/>
      <c r="D42" s="54" t="s">
        <v>17</v>
      </c>
      <c r="E42" s="60">
        <f>E43+E44</f>
        <v>0</v>
      </c>
      <c r="F42" s="60">
        <f t="shared" ref="F42" si="19">F43+F44</f>
        <v>85666.8</v>
      </c>
      <c r="G42" s="60">
        <f t="shared" ref="G42" si="20">G43+G44</f>
        <v>85666.8</v>
      </c>
      <c r="H42" s="60">
        <f t="shared" ref="H42" si="21">H43+H44</f>
        <v>52303.08</v>
      </c>
      <c r="I42" s="61"/>
      <c r="J42" s="61"/>
    </row>
    <row r="43" spans="1:10" x14ac:dyDescent="0.25">
      <c r="A43" s="211">
        <v>31</v>
      </c>
      <c r="B43" s="212"/>
      <c r="C43" s="213"/>
      <c r="D43" s="54" t="s">
        <v>18</v>
      </c>
      <c r="E43" s="60">
        <v>0</v>
      </c>
      <c r="F43" s="58">
        <v>83962.59</v>
      </c>
      <c r="G43" s="58">
        <v>83962.59</v>
      </c>
      <c r="H43" s="58">
        <v>51236.94</v>
      </c>
      <c r="I43" s="61"/>
      <c r="J43" s="61"/>
    </row>
    <row r="44" spans="1:10" x14ac:dyDescent="0.25">
      <c r="A44" s="211">
        <v>32</v>
      </c>
      <c r="B44" s="212"/>
      <c r="C44" s="213"/>
      <c r="D44" s="54" t="s">
        <v>30</v>
      </c>
      <c r="E44" s="60">
        <v>0</v>
      </c>
      <c r="F44" s="58">
        <v>1704.21</v>
      </c>
      <c r="G44" s="58">
        <v>1704.21</v>
      </c>
      <c r="H44" s="58">
        <v>1066.1400000000001</v>
      </c>
      <c r="I44" s="61"/>
      <c r="J44" s="61"/>
    </row>
    <row r="45" spans="1:10" x14ac:dyDescent="0.25">
      <c r="A45" s="234" t="s">
        <v>158</v>
      </c>
      <c r="B45" s="235"/>
      <c r="C45" s="236"/>
      <c r="D45" s="106" t="s">
        <v>160</v>
      </c>
      <c r="E45" s="103">
        <f>E46+E47</f>
        <v>0</v>
      </c>
      <c r="F45" s="103">
        <f t="shared" ref="F45:H45" si="22">F46+F47</f>
        <v>15054.46</v>
      </c>
      <c r="G45" s="103">
        <f t="shared" si="22"/>
        <v>9277.14</v>
      </c>
      <c r="H45" s="103">
        <f t="shared" si="22"/>
        <v>3414.06</v>
      </c>
      <c r="I45" s="61"/>
      <c r="J45" s="61"/>
    </row>
    <row r="46" spans="1:10" x14ac:dyDescent="0.25">
      <c r="A46" s="98">
        <v>31</v>
      </c>
      <c r="B46" s="99"/>
      <c r="C46" s="100"/>
      <c r="D46" s="97" t="s">
        <v>173</v>
      </c>
      <c r="E46" s="60">
        <v>0</v>
      </c>
      <c r="F46" s="101">
        <v>14754.98</v>
      </c>
      <c r="G46" s="101">
        <v>9004.3799999999992</v>
      </c>
      <c r="H46" s="101">
        <v>3253.42</v>
      </c>
      <c r="I46" s="61"/>
      <c r="J46" s="61"/>
    </row>
    <row r="47" spans="1:10" x14ac:dyDescent="0.25">
      <c r="A47" s="120">
        <v>32</v>
      </c>
      <c r="B47" s="121"/>
      <c r="C47" s="122"/>
      <c r="D47" s="119" t="s">
        <v>30</v>
      </c>
      <c r="E47" s="60">
        <v>0</v>
      </c>
      <c r="F47" s="101">
        <v>299.48</v>
      </c>
      <c r="G47" s="101">
        <v>272.76</v>
      </c>
      <c r="H47" s="101">
        <v>160.63999999999999</v>
      </c>
      <c r="I47" s="61"/>
      <c r="J47" s="61"/>
    </row>
    <row r="48" spans="1:10" x14ac:dyDescent="0.25">
      <c r="A48" s="217" t="s">
        <v>213</v>
      </c>
      <c r="B48" s="218"/>
      <c r="C48" s="219"/>
      <c r="D48" s="128" t="s">
        <v>214</v>
      </c>
      <c r="E48" s="129">
        <v>0</v>
      </c>
      <c r="F48" s="130">
        <f>F49</f>
        <v>0</v>
      </c>
      <c r="G48" s="130">
        <f>G49</f>
        <v>5777.3200000000006</v>
      </c>
      <c r="H48" s="130">
        <f>H49</f>
        <v>5777.3200000000006</v>
      </c>
      <c r="I48" s="61"/>
      <c r="J48" s="61"/>
    </row>
    <row r="49" spans="1:10" x14ac:dyDescent="0.25">
      <c r="A49" s="155">
        <v>3</v>
      </c>
      <c r="B49" s="156"/>
      <c r="C49" s="157"/>
      <c r="D49" s="158" t="s">
        <v>17</v>
      </c>
      <c r="E49" s="60">
        <v>0</v>
      </c>
      <c r="F49" s="101">
        <f>F50+F51</f>
        <v>0</v>
      </c>
      <c r="G49" s="101">
        <f>G50+G51</f>
        <v>5777.3200000000006</v>
      </c>
      <c r="H49" s="101">
        <f>H50+H51</f>
        <v>5777.3200000000006</v>
      </c>
      <c r="I49" s="61"/>
      <c r="J49" s="61"/>
    </row>
    <row r="50" spans="1:10" x14ac:dyDescent="0.25">
      <c r="A50" s="155">
        <v>31</v>
      </c>
      <c r="B50" s="156"/>
      <c r="C50" s="157"/>
      <c r="D50" s="158" t="s">
        <v>18</v>
      </c>
      <c r="E50" s="60">
        <v>0</v>
      </c>
      <c r="F50" s="101">
        <v>0</v>
      </c>
      <c r="G50" s="101">
        <v>5750.6</v>
      </c>
      <c r="H50" s="101">
        <v>5750.6</v>
      </c>
      <c r="I50" s="61"/>
      <c r="J50" s="61"/>
    </row>
    <row r="51" spans="1:10" x14ac:dyDescent="0.25">
      <c r="A51" s="155">
        <v>32</v>
      </c>
      <c r="B51" s="156"/>
      <c r="C51" s="157"/>
      <c r="D51" s="158" t="s">
        <v>30</v>
      </c>
      <c r="E51" s="60">
        <v>0</v>
      </c>
      <c r="F51" s="101">
        <v>0</v>
      </c>
      <c r="G51" s="101">
        <v>26.72</v>
      </c>
      <c r="H51" s="101">
        <v>26.72</v>
      </c>
      <c r="I51" s="61"/>
      <c r="J51" s="61"/>
    </row>
    <row r="52" spans="1:10" x14ac:dyDescent="0.25">
      <c r="A52" s="205" t="s">
        <v>135</v>
      </c>
      <c r="B52" s="206"/>
      <c r="C52" s="207"/>
      <c r="D52" s="102" t="s">
        <v>136</v>
      </c>
      <c r="E52" s="105">
        <f>E53</f>
        <v>0</v>
      </c>
      <c r="F52" s="105">
        <f t="shared" ref="F52" si="23">F53</f>
        <v>85308.7</v>
      </c>
      <c r="G52" s="105">
        <f t="shared" ref="G52" si="24">G53</f>
        <v>52116.46</v>
      </c>
      <c r="H52" s="105">
        <f t="shared" ref="H52" si="25">H53</f>
        <v>18892.260000000002</v>
      </c>
      <c r="I52" s="61"/>
      <c r="J52" s="61"/>
    </row>
    <row r="53" spans="1:10" x14ac:dyDescent="0.25">
      <c r="A53" s="208">
        <v>3</v>
      </c>
      <c r="B53" s="209"/>
      <c r="C53" s="210"/>
      <c r="D53" s="54" t="s">
        <v>17</v>
      </c>
      <c r="E53" s="60">
        <f>E54+E55</f>
        <v>0</v>
      </c>
      <c r="F53" s="60">
        <f>F54+F55</f>
        <v>85308.7</v>
      </c>
      <c r="G53" s="60">
        <f>G54+G55</f>
        <v>52116.46</v>
      </c>
      <c r="H53" s="60">
        <f>H54+H55</f>
        <v>18892.260000000002</v>
      </c>
      <c r="I53" s="61"/>
      <c r="J53" s="61"/>
    </row>
    <row r="54" spans="1:10" x14ac:dyDescent="0.25">
      <c r="A54" s="211">
        <v>31</v>
      </c>
      <c r="B54" s="212"/>
      <c r="C54" s="213"/>
      <c r="D54" s="54" t="s">
        <v>18</v>
      </c>
      <c r="E54" s="60">
        <v>0</v>
      </c>
      <c r="F54" s="58">
        <v>83611.62</v>
      </c>
      <c r="G54" s="58">
        <v>51025.06</v>
      </c>
      <c r="H54" s="58">
        <v>18436.240000000002</v>
      </c>
      <c r="I54" s="61"/>
      <c r="J54" s="61"/>
    </row>
    <row r="55" spans="1:10" x14ac:dyDescent="0.25">
      <c r="A55" s="211">
        <v>32</v>
      </c>
      <c r="B55" s="212"/>
      <c r="C55" s="213"/>
      <c r="D55" s="54" t="s">
        <v>30</v>
      </c>
      <c r="E55" s="60">
        <v>0</v>
      </c>
      <c r="F55" s="58">
        <v>1697.08</v>
      </c>
      <c r="G55" s="58">
        <v>1091.4000000000001</v>
      </c>
      <c r="H55" s="58">
        <v>456.02</v>
      </c>
      <c r="I55" s="61"/>
      <c r="J55" s="61"/>
    </row>
    <row r="56" spans="1:10" x14ac:dyDescent="0.25">
      <c r="A56" s="217" t="s">
        <v>176</v>
      </c>
      <c r="B56" s="218"/>
      <c r="C56" s="219"/>
      <c r="D56" s="128" t="s">
        <v>215</v>
      </c>
      <c r="E56" s="129">
        <v>0</v>
      </c>
      <c r="F56" s="130">
        <f>F57</f>
        <v>0</v>
      </c>
      <c r="G56" s="130">
        <f>G57</f>
        <v>33192.239999999998</v>
      </c>
      <c r="H56" s="130">
        <f>H57</f>
        <v>33192.239999999998</v>
      </c>
      <c r="I56" s="61"/>
      <c r="J56" s="61"/>
    </row>
    <row r="57" spans="1:10" x14ac:dyDescent="0.25">
      <c r="A57" s="155">
        <v>3</v>
      </c>
      <c r="B57" s="156"/>
      <c r="C57" s="157"/>
      <c r="D57" s="158" t="s">
        <v>17</v>
      </c>
      <c r="E57" s="60">
        <v>0</v>
      </c>
      <c r="F57" s="101">
        <f>F58+F59</f>
        <v>0</v>
      </c>
      <c r="G57" s="101">
        <f>G58+G59</f>
        <v>33192.239999999998</v>
      </c>
      <c r="H57" s="101">
        <f>H58+H59</f>
        <v>33192.239999999998</v>
      </c>
      <c r="I57" s="61"/>
      <c r="J57" s="61"/>
    </row>
    <row r="58" spans="1:10" x14ac:dyDescent="0.25">
      <c r="A58" s="155">
        <v>31</v>
      </c>
      <c r="B58" s="156"/>
      <c r="C58" s="157"/>
      <c r="D58" s="158" t="s">
        <v>18</v>
      </c>
      <c r="E58" s="60">
        <v>0</v>
      </c>
      <c r="F58" s="101">
        <v>0</v>
      </c>
      <c r="G58" s="101">
        <v>32586.560000000001</v>
      </c>
      <c r="H58" s="101">
        <v>32586.560000000001</v>
      </c>
      <c r="I58" s="61"/>
      <c r="J58" s="61"/>
    </row>
    <row r="59" spans="1:10" x14ac:dyDescent="0.25">
      <c r="A59" s="155">
        <v>32</v>
      </c>
      <c r="B59" s="156"/>
      <c r="C59" s="157"/>
      <c r="D59" s="158" t="s">
        <v>30</v>
      </c>
      <c r="E59" s="60">
        <v>0</v>
      </c>
      <c r="F59" s="101">
        <v>0</v>
      </c>
      <c r="G59" s="101">
        <v>605.67999999999995</v>
      </c>
      <c r="H59" s="101">
        <v>605.67999999999995</v>
      </c>
      <c r="I59" s="61"/>
      <c r="J59" s="61"/>
    </row>
    <row r="60" spans="1:10" ht="25.5" customHeight="1" x14ac:dyDescent="0.25">
      <c r="A60" s="202" t="s">
        <v>169</v>
      </c>
      <c r="B60" s="203"/>
      <c r="C60" s="204"/>
      <c r="D60" s="55" t="s">
        <v>216</v>
      </c>
      <c r="E60" s="59">
        <f>E61+E65</f>
        <v>72325</v>
      </c>
      <c r="F60" s="59">
        <f t="shared" ref="F60" si="26">F61+F65</f>
        <v>0</v>
      </c>
      <c r="G60" s="59">
        <f t="shared" ref="G60" si="27">G61+G65</f>
        <v>0</v>
      </c>
      <c r="H60" s="59">
        <f t="shared" ref="H60" si="28">H61+H65</f>
        <v>0</v>
      </c>
      <c r="I60" s="61">
        <f>(H60/E60)*100</f>
        <v>0</v>
      </c>
      <c r="J60" s="61" t="e">
        <f>(H60/G60)*100</f>
        <v>#DIV/0!</v>
      </c>
    </row>
    <row r="61" spans="1:10" x14ac:dyDescent="0.25">
      <c r="A61" s="205" t="s">
        <v>125</v>
      </c>
      <c r="B61" s="206"/>
      <c r="C61" s="207"/>
      <c r="D61" s="102" t="s">
        <v>13</v>
      </c>
      <c r="E61" s="105">
        <f>E62</f>
        <v>29856</v>
      </c>
      <c r="F61" s="105">
        <f t="shared" ref="F61" si="29">F62</f>
        <v>0</v>
      </c>
      <c r="G61" s="105">
        <f t="shared" ref="G61" si="30">G62</f>
        <v>0</v>
      </c>
      <c r="H61" s="105">
        <f t="shared" ref="H61" si="31">H62</f>
        <v>0</v>
      </c>
      <c r="I61" s="61"/>
      <c r="J61" s="61"/>
    </row>
    <row r="62" spans="1:10" x14ac:dyDescent="0.25">
      <c r="A62" s="208">
        <v>3</v>
      </c>
      <c r="B62" s="209"/>
      <c r="C62" s="210"/>
      <c r="D62" s="54" t="s">
        <v>17</v>
      </c>
      <c r="E62" s="60">
        <f>E63+E64</f>
        <v>29856</v>
      </c>
      <c r="F62" s="60">
        <f t="shared" ref="F62" si="32">F63+F64</f>
        <v>0</v>
      </c>
      <c r="G62" s="60">
        <f t="shared" ref="G62" si="33">G63+G64</f>
        <v>0</v>
      </c>
      <c r="H62" s="60">
        <f t="shared" ref="H62" si="34">H63+H64</f>
        <v>0</v>
      </c>
      <c r="I62" s="61"/>
      <c r="J62" s="61"/>
    </row>
    <row r="63" spans="1:10" x14ac:dyDescent="0.25">
      <c r="A63" s="211">
        <v>31</v>
      </c>
      <c r="B63" s="212"/>
      <c r="C63" s="213"/>
      <c r="D63" s="54" t="s">
        <v>18</v>
      </c>
      <c r="E63" s="60">
        <v>29856</v>
      </c>
      <c r="F63" s="58">
        <v>0</v>
      </c>
      <c r="G63" s="58">
        <v>0</v>
      </c>
      <c r="H63" s="58">
        <v>0</v>
      </c>
      <c r="I63" s="61"/>
      <c r="J63" s="61"/>
    </row>
    <row r="64" spans="1:10" x14ac:dyDescent="0.25">
      <c r="A64" s="211">
        <v>32</v>
      </c>
      <c r="B64" s="212"/>
      <c r="C64" s="213"/>
      <c r="D64" s="54" t="s">
        <v>30</v>
      </c>
      <c r="E64" s="60">
        <v>0</v>
      </c>
      <c r="F64" s="58">
        <v>0</v>
      </c>
      <c r="G64" s="58">
        <v>0</v>
      </c>
      <c r="H64" s="58">
        <v>0</v>
      </c>
      <c r="I64" s="61"/>
      <c r="J64" s="61"/>
    </row>
    <row r="65" spans="1:10" x14ac:dyDescent="0.25">
      <c r="A65" s="205" t="s">
        <v>135</v>
      </c>
      <c r="B65" s="206"/>
      <c r="C65" s="207"/>
      <c r="D65" s="102" t="s">
        <v>136</v>
      </c>
      <c r="E65" s="105">
        <f>E66</f>
        <v>42469</v>
      </c>
      <c r="F65" s="105">
        <f t="shared" ref="F65" si="35">F66</f>
        <v>0</v>
      </c>
      <c r="G65" s="105">
        <f t="shared" ref="G65:H65" si="36">G66</f>
        <v>0</v>
      </c>
      <c r="H65" s="105">
        <f t="shared" si="36"/>
        <v>0</v>
      </c>
      <c r="I65" s="61"/>
      <c r="J65" s="61"/>
    </row>
    <row r="66" spans="1:10" x14ac:dyDescent="0.25">
      <c r="A66" s="208">
        <v>3</v>
      </c>
      <c r="B66" s="209"/>
      <c r="C66" s="210"/>
      <c r="D66" s="54" t="s">
        <v>17</v>
      </c>
      <c r="E66" s="60">
        <f>E67+E68</f>
        <v>42469</v>
      </c>
      <c r="F66" s="60">
        <f t="shared" ref="F66" si="37">F67+F68</f>
        <v>0</v>
      </c>
      <c r="G66" s="60">
        <f t="shared" ref="G66" si="38">G67+G68</f>
        <v>0</v>
      </c>
      <c r="H66" s="60">
        <f t="shared" ref="H66" si="39">H67+H68</f>
        <v>0</v>
      </c>
      <c r="I66" s="61"/>
      <c r="J66" s="61"/>
    </row>
    <row r="67" spans="1:10" x14ac:dyDescent="0.25">
      <c r="A67" s="211">
        <v>31</v>
      </c>
      <c r="B67" s="212"/>
      <c r="C67" s="213"/>
      <c r="D67" s="54" t="s">
        <v>18</v>
      </c>
      <c r="E67" s="60">
        <v>42469</v>
      </c>
      <c r="F67" s="58">
        <v>0</v>
      </c>
      <c r="G67" s="58">
        <v>0</v>
      </c>
      <c r="H67" s="58">
        <v>0</v>
      </c>
      <c r="I67" s="61"/>
      <c r="J67" s="61"/>
    </row>
    <row r="68" spans="1:10" x14ac:dyDescent="0.25">
      <c r="A68" s="211">
        <v>32</v>
      </c>
      <c r="B68" s="212"/>
      <c r="C68" s="213"/>
      <c r="D68" s="54" t="s">
        <v>30</v>
      </c>
      <c r="E68" s="60">
        <v>0</v>
      </c>
      <c r="F68" s="58">
        <v>0</v>
      </c>
      <c r="G68" s="58">
        <v>0</v>
      </c>
      <c r="H68" s="58">
        <v>0</v>
      </c>
      <c r="I68" s="61"/>
      <c r="J68" s="61"/>
    </row>
    <row r="69" spans="1:10" ht="25.5" customHeight="1" x14ac:dyDescent="0.25">
      <c r="A69" s="202" t="s">
        <v>156</v>
      </c>
      <c r="B69" s="203"/>
      <c r="C69" s="204"/>
      <c r="D69" s="56" t="s">
        <v>157</v>
      </c>
      <c r="E69" s="59">
        <f>E70+E73</f>
        <v>1279</v>
      </c>
      <c r="F69" s="59">
        <f t="shared" ref="F69:H71" si="40">F70</f>
        <v>1278</v>
      </c>
      <c r="G69" s="59">
        <f t="shared" ref="G69:G70" si="41">G70</f>
        <v>1278</v>
      </c>
      <c r="H69" s="59">
        <f>H70+H73</f>
        <v>1251.25</v>
      </c>
      <c r="I69" s="61">
        <f>(H69/E69)*100</f>
        <v>97.830336200156381</v>
      </c>
      <c r="J69" s="61">
        <f>(H69/G69*100)</f>
        <v>97.906885758998428</v>
      </c>
    </row>
    <row r="70" spans="1:10" ht="15" customHeight="1" x14ac:dyDescent="0.25">
      <c r="A70" s="205" t="s">
        <v>140</v>
      </c>
      <c r="B70" s="206"/>
      <c r="C70" s="207"/>
      <c r="D70" s="102" t="s">
        <v>141</v>
      </c>
      <c r="E70" s="105">
        <f>E71</f>
        <v>1278</v>
      </c>
      <c r="F70" s="105">
        <f t="shared" si="40"/>
        <v>1278</v>
      </c>
      <c r="G70" s="105">
        <f t="shared" si="41"/>
        <v>1278</v>
      </c>
      <c r="H70" s="105">
        <f t="shared" ref="H70" si="42">H71</f>
        <v>1251</v>
      </c>
      <c r="I70" s="61"/>
      <c r="J70" s="61"/>
    </row>
    <row r="71" spans="1:10" x14ac:dyDescent="0.25">
      <c r="A71" s="208">
        <v>3</v>
      </c>
      <c r="B71" s="209"/>
      <c r="C71" s="210"/>
      <c r="D71" s="57" t="s">
        <v>17</v>
      </c>
      <c r="E71" s="60">
        <f>E72</f>
        <v>1278</v>
      </c>
      <c r="F71" s="60">
        <f t="shared" si="40"/>
        <v>1278</v>
      </c>
      <c r="G71" s="60">
        <f t="shared" si="40"/>
        <v>1278</v>
      </c>
      <c r="H71" s="60">
        <f t="shared" si="40"/>
        <v>1251</v>
      </c>
      <c r="I71" s="61"/>
      <c r="J71" s="61"/>
    </row>
    <row r="72" spans="1:10" x14ac:dyDescent="0.25">
      <c r="A72" s="211">
        <v>38</v>
      </c>
      <c r="B72" s="212"/>
      <c r="C72" s="213"/>
      <c r="D72" s="57" t="s">
        <v>58</v>
      </c>
      <c r="E72" s="60">
        <v>1278</v>
      </c>
      <c r="F72" s="58">
        <v>1278</v>
      </c>
      <c r="G72" s="58">
        <v>1278</v>
      </c>
      <c r="H72" s="58">
        <v>1251</v>
      </c>
      <c r="I72" s="61"/>
      <c r="J72" s="61"/>
    </row>
    <row r="73" spans="1:10" x14ac:dyDescent="0.25">
      <c r="A73" s="214" t="s">
        <v>139</v>
      </c>
      <c r="B73" s="215"/>
      <c r="C73" s="216"/>
      <c r="D73" s="128" t="s">
        <v>47</v>
      </c>
      <c r="E73" s="129">
        <f>E74</f>
        <v>1</v>
      </c>
      <c r="F73" s="130">
        <v>0</v>
      </c>
      <c r="G73" s="130">
        <v>0</v>
      </c>
      <c r="H73" s="130">
        <f>H74</f>
        <v>0.25</v>
      </c>
      <c r="I73" s="61"/>
      <c r="J73" s="61"/>
    </row>
    <row r="74" spans="1:10" x14ac:dyDescent="0.25">
      <c r="A74" s="123">
        <v>38</v>
      </c>
      <c r="B74" s="124"/>
      <c r="C74" s="125"/>
      <c r="D74" s="126" t="s">
        <v>58</v>
      </c>
      <c r="E74" s="60">
        <v>1</v>
      </c>
      <c r="F74" s="101">
        <v>0</v>
      </c>
      <c r="G74" s="101">
        <v>0</v>
      </c>
      <c r="H74" s="101">
        <v>0.25</v>
      </c>
      <c r="I74" s="61"/>
      <c r="J74" s="61"/>
    </row>
    <row r="75" spans="1:10" ht="25.5" customHeight="1" x14ac:dyDescent="0.25">
      <c r="A75" s="225" t="s">
        <v>137</v>
      </c>
      <c r="B75" s="226"/>
      <c r="C75" s="227"/>
      <c r="D75" s="107" t="s">
        <v>138</v>
      </c>
      <c r="E75" s="108">
        <f>E76+E107+E130+E136</f>
        <v>1022900</v>
      </c>
      <c r="F75" s="108">
        <f>F76+F107+F136</f>
        <v>2574540.4900000002</v>
      </c>
      <c r="G75" s="108">
        <f>G76+G107+G130+G136</f>
        <v>2840818.11</v>
      </c>
      <c r="H75" s="108">
        <f>H76+H107+H130+H136</f>
        <v>1282636.26</v>
      </c>
      <c r="I75" s="61">
        <f>(H75/E75)*100</f>
        <v>125.39214585981033</v>
      </c>
      <c r="J75" s="61">
        <f>(H75/G75)*100</f>
        <v>45.150242301151764</v>
      </c>
    </row>
    <row r="76" spans="1:10" ht="25.5" customHeight="1" x14ac:dyDescent="0.25">
      <c r="A76" s="202" t="s">
        <v>142</v>
      </c>
      <c r="B76" s="203"/>
      <c r="C76" s="204"/>
      <c r="D76" s="55" t="s">
        <v>143</v>
      </c>
      <c r="E76" s="59">
        <f>E77+E82+E86+E90+E94+E100+E104</f>
        <v>962142</v>
      </c>
      <c r="F76" s="59">
        <f>F77+F86+F90+F94+F100+F82</f>
        <v>2504206.5100000002</v>
      </c>
      <c r="G76" s="59">
        <f>G77+G82+G86+G90+G94+G100+G104</f>
        <v>2689445.48</v>
      </c>
      <c r="H76" s="59">
        <f>H77+H82+H86+H90+H94+H100+H104</f>
        <v>1223708.0899999999</v>
      </c>
      <c r="I76" s="61">
        <f>(H76/E76)*100</f>
        <v>127.1858093711739</v>
      </c>
      <c r="J76" s="61">
        <f>(H76/G76)*100</f>
        <v>45.500386570394426</v>
      </c>
    </row>
    <row r="77" spans="1:10" ht="15" customHeight="1" x14ac:dyDescent="0.25">
      <c r="A77" s="205" t="s">
        <v>139</v>
      </c>
      <c r="B77" s="206"/>
      <c r="C77" s="207"/>
      <c r="D77" s="102" t="s">
        <v>47</v>
      </c>
      <c r="E77" s="105">
        <f>E78</f>
        <v>1209</v>
      </c>
      <c r="F77" s="105">
        <f t="shared" ref="F77" si="43">F78</f>
        <v>850</v>
      </c>
      <c r="G77" s="105">
        <f t="shared" ref="G77" si="44">G78</f>
        <v>850</v>
      </c>
      <c r="H77" s="105">
        <f t="shared" ref="H77" si="45">H78</f>
        <v>9.41</v>
      </c>
      <c r="I77" s="61"/>
      <c r="J77" s="61"/>
    </row>
    <row r="78" spans="1:10" ht="15" customHeight="1" x14ac:dyDescent="0.25">
      <c r="A78" s="208">
        <v>3</v>
      </c>
      <c r="B78" s="209"/>
      <c r="C78" s="210"/>
      <c r="D78" s="54" t="s">
        <v>17</v>
      </c>
      <c r="E78" s="60">
        <f>E79+E80+E81</f>
        <v>1209</v>
      </c>
      <c r="F78" s="60">
        <f>F79+F80+F81</f>
        <v>850</v>
      </c>
      <c r="G78" s="60">
        <f>G79+G80+G81</f>
        <v>850</v>
      </c>
      <c r="H78" s="60">
        <f>H79+H80+H81</f>
        <v>9.41</v>
      </c>
      <c r="I78" s="61"/>
      <c r="J78" s="61"/>
    </row>
    <row r="79" spans="1:10" ht="15" customHeight="1" x14ac:dyDescent="0.25">
      <c r="A79" s="211">
        <v>31</v>
      </c>
      <c r="B79" s="212"/>
      <c r="C79" s="213"/>
      <c r="D79" s="54" t="s">
        <v>18</v>
      </c>
      <c r="E79" s="60">
        <v>498</v>
      </c>
      <c r="F79" s="58">
        <v>0</v>
      </c>
      <c r="G79" s="58">
        <v>0</v>
      </c>
      <c r="H79" s="58">
        <v>0.01</v>
      </c>
      <c r="I79" s="61"/>
      <c r="J79" s="61"/>
    </row>
    <row r="80" spans="1:10" ht="15" customHeight="1" x14ac:dyDescent="0.25">
      <c r="A80" s="211">
        <v>32</v>
      </c>
      <c r="B80" s="212"/>
      <c r="C80" s="213"/>
      <c r="D80" s="54" t="s">
        <v>30</v>
      </c>
      <c r="E80" s="60">
        <v>711</v>
      </c>
      <c r="F80" s="58">
        <v>850</v>
      </c>
      <c r="G80" s="58">
        <v>850</v>
      </c>
      <c r="H80" s="58">
        <v>0</v>
      </c>
      <c r="I80" s="61"/>
      <c r="J80" s="61"/>
    </row>
    <row r="81" spans="1:10" ht="15" customHeight="1" x14ac:dyDescent="0.25">
      <c r="A81" s="211">
        <v>34</v>
      </c>
      <c r="B81" s="212"/>
      <c r="C81" s="213"/>
      <c r="D81" s="57" t="s">
        <v>57</v>
      </c>
      <c r="E81" s="60">
        <v>0</v>
      </c>
      <c r="F81" s="58">
        <v>0</v>
      </c>
      <c r="G81" s="58">
        <v>0</v>
      </c>
      <c r="H81" s="58">
        <v>9.4</v>
      </c>
      <c r="I81" s="61"/>
      <c r="J81" s="61"/>
    </row>
    <row r="82" spans="1:10" ht="24.75" customHeight="1" x14ac:dyDescent="0.25">
      <c r="A82" s="205" t="s">
        <v>147</v>
      </c>
      <c r="B82" s="206"/>
      <c r="C82" s="207"/>
      <c r="D82" s="133" t="s">
        <v>186</v>
      </c>
      <c r="E82" s="105">
        <f>E83</f>
        <v>6382</v>
      </c>
      <c r="F82" s="105">
        <f t="shared" ref="F82:H82" si="46">F83</f>
        <v>0</v>
      </c>
      <c r="G82" s="105">
        <f t="shared" si="46"/>
        <v>7635.88</v>
      </c>
      <c r="H82" s="105">
        <f t="shared" si="46"/>
        <v>1275</v>
      </c>
      <c r="I82" s="61"/>
      <c r="J82" s="61"/>
    </row>
    <row r="83" spans="1:10" ht="15" customHeight="1" x14ac:dyDescent="0.25">
      <c r="A83" s="208">
        <v>3</v>
      </c>
      <c r="B83" s="209"/>
      <c r="C83" s="210"/>
      <c r="D83" s="57" t="s">
        <v>17</v>
      </c>
      <c r="E83" s="60">
        <f>E84+E85</f>
        <v>6382</v>
      </c>
      <c r="F83" s="60">
        <f t="shared" ref="F83:G83" si="47">F84+F85</f>
        <v>0</v>
      </c>
      <c r="G83" s="60">
        <f t="shared" si="47"/>
        <v>7635.88</v>
      </c>
      <c r="H83" s="60">
        <f t="shared" ref="H83" si="48">H84+H85</f>
        <v>1275</v>
      </c>
      <c r="I83" s="61"/>
      <c r="J83" s="61"/>
    </row>
    <row r="84" spans="1:10" ht="15" customHeight="1" x14ac:dyDescent="0.25">
      <c r="A84" s="211">
        <v>31</v>
      </c>
      <c r="B84" s="212"/>
      <c r="C84" s="213"/>
      <c r="D84" s="57" t="s">
        <v>18</v>
      </c>
      <c r="E84" s="60">
        <v>0</v>
      </c>
      <c r="F84" s="58">
        <v>0</v>
      </c>
      <c r="G84" s="58">
        <v>0</v>
      </c>
      <c r="H84" s="58">
        <v>0</v>
      </c>
      <c r="I84" s="61"/>
      <c r="J84" s="61"/>
    </row>
    <row r="85" spans="1:10" ht="15" customHeight="1" x14ac:dyDescent="0.25">
      <c r="A85" s="211">
        <v>32</v>
      </c>
      <c r="B85" s="212"/>
      <c r="C85" s="213"/>
      <c r="D85" s="57" t="s">
        <v>30</v>
      </c>
      <c r="E85" s="60">
        <v>6382</v>
      </c>
      <c r="F85" s="58">
        <v>0</v>
      </c>
      <c r="G85" s="58">
        <v>7635.88</v>
      </c>
      <c r="H85" s="58">
        <v>1275</v>
      </c>
      <c r="I85" s="61"/>
      <c r="J85" s="61"/>
    </row>
    <row r="86" spans="1:10" ht="15" customHeight="1" x14ac:dyDescent="0.25">
      <c r="A86" s="205" t="s">
        <v>133</v>
      </c>
      <c r="B86" s="206"/>
      <c r="C86" s="207"/>
      <c r="D86" s="104" t="s">
        <v>134</v>
      </c>
      <c r="E86" s="105">
        <f>E87</f>
        <v>35582</v>
      </c>
      <c r="F86" s="105">
        <f t="shared" ref="F86" si="49">F87</f>
        <v>87554.16</v>
      </c>
      <c r="G86" s="105">
        <f t="shared" ref="G86" si="50">G87</f>
        <v>84604</v>
      </c>
      <c r="H86" s="105">
        <f>H87</f>
        <v>42650.720000000001</v>
      </c>
      <c r="I86" s="61"/>
      <c r="J86" s="61"/>
    </row>
    <row r="87" spans="1:10" ht="15" customHeight="1" x14ac:dyDescent="0.25">
      <c r="A87" s="208">
        <v>3</v>
      </c>
      <c r="B87" s="209"/>
      <c r="C87" s="210"/>
      <c r="D87" s="54" t="s">
        <v>17</v>
      </c>
      <c r="E87" s="60">
        <f>E88+E89</f>
        <v>35582</v>
      </c>
      <c r="F87" s="60">
        <f t="shared" ref="F87" si="51">F88+F89</f>
        <v>87554.16</v>
      </c>
      <c r="G87" s="60">
        <f t="shared" ref="G87" si="52">G88+G89</f>
        <v>84604</v>
      </c>
      <c r="H87" s="60">
        <f t="shared" ref="H87" si="53">H88+H89</f>
        <v>42650.720000000001</v>
      </c>
      <c r="I87" s="61"/>
      <c r="J87" s="61"/>
    </row>
    <row r="88" spans="1:10" ht="15" customHeight="1" x14ac:dyDescent="0.25">
      <c r="A88" s="211">
        <v>32</v>
      </c>
      <c r="B88" s="212"/>
      <c r="C88" s="213"/>
      <c r="D88" s="54" t="s">
        <v>30</v>
      </c>
      <c r="E88" s="60">
        <v>35309</v>
      </c>
      <c r="F88" s="58">
        <v>86854.16</v>
      </c>
      <c r="G88" s="58">
        <v>83900</v>
      </c>
      <c r="H88" s="58">
        <v>42332.53</v>
      </c>
      <c r="I88" s="61"/>
      <c r="J88" s="61"/>
    </row>
    <row r="89" spans="1:10" ht="15" customHeight="1" x14ac:dyDescent="0.25">
      <c r="A89" s="211">
        <v>34</v>
      </c>
      <c r="B89" s="212"/>
      <c r="C89" s="213"/>
      <c r="D89" s="54" t="s">
        <v>57</v>
      </c>
      <c r="E89" s="60">
        <v>273</v>
      </c>
      <c r="F89" s="58">
        <v>700</v>
      </c>
      <c r="G89" s="58">
        <v>704</v>
      </c>
      <c r="H89" s="58">
        <v>318.19</v>
      </c>
      <c r="I89" s="61"/>
      <c r="J89" s="61"/>
    </row>
    <row r="90" spans="1:10" ht="15" customHeight="1" x14ac:dyDescent="0.25">
      <c r="A90" s="205" t="s">
        <v>183</v>
      </c>
      <c r="B90" s="206"/>
      <c r="C90" s="207"/>
      <c r="D90" s="102" t="s">
        <v>187</v>
      </c>
      <c r="E90" s="105">
        <f>E91</f>
        <v>0</v>
      </c>
      <c r="F90" s="105">
        <f t="shared" ref="F90" si="54">F91</f>
        <v>0</v>
      </c>
      <c r="G90" s="105">
        <f t="shared" ref="G90" si="55">G91</f>
        <v>2847.74</v>
      </c>
      <c r="H90" s="105">
        <f t="shared" ref="H90" si="56">H91</f>
        <v>0</v>
      </c>
      <c r="I90" s="61"/>
      <c r="J90" s="61"/>
    </row>
    <row r="91" spans="1:10" ht="15" customHeight="1" x14ac:dyDescent="0.25">
      <c r="A91" s="208">
        <v>3</v>
      </c>
      <c r="B91" s="209"/>
      <c r="C91" s="210"/>
      <c r="D91" s="54" t="s">
        <v>17</v>
      </c>
      <c r="E91" s="60">
        <f>E92+E93</f>
        <v>0</v>
      </c>
      <c r="F91" s="60">
        <f t="shared" ref="F91" si="57">F92+F93</f>
        <v>0</v>
      </c>
      <c r="G91" s="60">
        <f t="shared" ref="G91" si="58">G92+G93</f>
        <v>2847.74</v>
      </c>
      <c r="H91" s="60">
        <f t="shared" ref="H91" si="59">H92+H93</f>
        <v>0</v>
      </c>
      <c r="I91" s="61"/>
      <c r="J91" s="61"/>
    </row>
    <row r="92" spans="1:10" ht="15" customHeight="1" x14ac:dyDescent="0.25">
      <c r="A92" s="211">
        <v>32</v>
      </c>
      <c r="B92" s="212"/>
      <c r="C92" s="213"/>
      <c r="D92" s="54" t="s">
        <v>30</v>
      </c>
      <c r="E92" s="60">
        <v>0</v>
      </c>
      <c r="F92" s="58">
        <v>0</v>
      </c>
      <c r="G92" s="58">
        <v>2847.74</v>
      </c>
      <c r="H92" s="58">
        <v>0</v>
      </c>
      <c r="I92" s="61"/>
      <c r="J92" s="61"/>
    </row>
    <row r="93" spans="1:10" ht="15" customHeight="1" x14ac:dyDescent="0.25">
      <c r="A93" s="211">
        <v>38</v>
      </c>
      <c r="B93" s="212"/>
      <c r="C93" s="213"/>
      <c r="D93" s="54" t="s">
        <v>58</v>
      </c>
      <c r="E93" s="60">
        <v>0</v>
      </c>
      <c r="F93" s="58">
        <v>0</v>
      </c>
      <c r="G93" s="58">
        <v>0</v>
      </c>
      <c r="H93" s="58">
        <v>0</v>
      </c>
      <c r="I93" s="61"/>
      <c r="J93" s="61"/>
    </row>
    <row r="94" spans="1:10" ht="15" customHeight="1" x14ac:dyDescent="0.25">
      <c r="A94" s="205" t="s">
        <v>140</v>
      </c>
      <c r="B94" s="206"/>
      <c r="C94" s="207"/>
      <c r="D94" s="102" t="s">
        <v>141</v>
      </c>
      <c r="E94" s="105">
        <f>E95</f>
        <v>918969</v>
      </c>
      <c r="F94" s="105">
        <f t="shared" ref="F94:H94" si="60">F95</f>
        <v>2415302.35</v>
      </c>
      <c r="G94" s="105">
        <f t="shared" si="60"/>
        <v>2592068.9099999997</v>
      </c>
      <c r="H94" s="105">
        <f t="shared" si="60"/>
        <v>1179772.96</v>
      </c>
      <c r="I94" s="61"/>
      <c r="J94" s="61"/>
    </row>
    <row r="95" spans="1:10" ht="15" customHeight="1" x14ac:dyDescent="0.25">
      <c r="A95" s="208">
        <v>3</v>
      </c>
      <c r="B95" s="209"/>
      <c r="C95" s="210"/>
      <c r="D95" s="57" t="s">
        <v>17</v>
      </c>
      <c r="E95" s="60">
        <f>E96+E97+E99+E98</f>
        <v>918969</v>
      </c>
      <c r="F95" s="60">
        <f t="shared" ref="F95:H95" si="61">F96+F97+F99+F98</f>
        <v>2415302.35</v>
      </c>
      <c r="G95" s="60">
        <f t="shared" si="61"/>
        <v>2592068.9099999997</v>
      </c>
      <c r="H95" s="60">
        <f t="shared" si="61"/>
        <v>1179772.96</v>
      </c>
      <c r="I95" s="61"/>
      <c r="J95" s="61"/>
    </row>
    <row r="96" spans="1:10" ht="15" customHeight="1" x14ac:dyDescent="0.25">
      <c r="A96" s="211">
        <v>31</v>
      </c>
      <c r="B96" s="212"/>
      <c r="C96" s="213"/>
      <c r="D96" s="57" t="s">
        <v>18</v>
      </c>
      <c r="E96" s="60">
        <v>896200</v>
      </c>
      <c r="F96" s="58">
        <v>2363385.2000000002</v>
      </c>
      <c r="G96" s="58">
        <v>2530535.34</v>
      </c>
      <c r="H96" s="58">
        <v>1152788</v>
      </c>
      <c r="I96" s="61"/>
      <c r="J96" s="61"/>
    </row>
    <row r="97" spans="1:10" ht="15" customHeight="1" x14ac:dyDescent="0.25">
      <c r="A97" s="211">
        <v>32</v>
      </c>
      <c r="B97" s="212"/>
      <c r="C97" s="213"/>
      <c r="D97" s="57" t="s">
        <v>30</v>
      </c>
      <c r="E97" s="60">
        <v>22769</v>
      </c>
      <c r="F97" s="58">
        <v>51917.15</v>
      </c>
      <c r="G97" s="58">
        <v>61533.57</v>
      </c>
      <c r="H97" s="58">
        <v>26984.959999999999</v>
      </c>
      <c r="I97" s="61"/>
      <c r="J97" s="61"/>
    </row>
    <row r="98" spans="1:10" ht="15" customHeight="1" x14ac:dyDescent="0.25">
      <c r="A98" s="211">
        <v>34</v>
      </c>
      <c r="B98" s="212"/>
      <c r="C98" s="213"/>
      <c r="D98" s="57" t="s">
        <v>57</v>
      </c>
      <c r="E98" s="60">
        <v>0</v>
      </c>
      <c r="F98" s="58">
        <v>0</v>
      </c>
      <c r="G98" s="58">
        <v>0</v>
      </c>
      <c r="H98" s="58">
        <v>0</v>
      </c>
      <c r="I98" s="61"/>
      <c r="J98" s="61"/>
    </row>
    <row r="99" spans="1:10" ht="15" customHeight="1" x14ac:dyDescent="0.25">
      <c r="A99" s="211">
        <v>37</v>
      </c>
      <c r="B99" s="212"/>
      <c r="C99" s="213"/>
      <c r="D99" s="57" t="s">
        <v>149</v>
      </c>
      <c r="E99" s="60">
        <v>0</v>
      </c>
      <c r="F99" s="58">
        <v>0</v>
      </c>
      <c r="G99" s="58">
        <v>0</v>
      </c>
      <c r="H99" s="58">
        <v>0</v>
      </c>
      <c r="I99" s="61"/>
      <c r="J99" s="61"/>
    </row>
    <row r="100" spans="1:10" ht="15" customHeight="1" x14ac:dyDescent="0.25">
      <c r="A100" s="205" t="s">
        <v>145</v>
      </c>
      <c r="B100" s="206"/>
      <c r="C100" s="207"/>
      <c r="D100" s="102" t="s">
        <v>146</v>
      </c>
      <c r="E100" s="105">
        <f>E101</f>
        <v>0</v>
      </c>
      <c r="F100" s="105">
        <f t="shared" ref="F100:G100" si="62">F101</f>
        <v>500</v>
      </c>
      <c r="G100" s="105">
        <f t="shared" si="62"/>
        <v>1138.95</v>
      </c>
      <c r="H100" s="105">
        <v>0</v>
      </c>
      <c r="I100" s="61"/>
      <c r="J100" s="61"/>
    </row>
    <row r="101" spans="1:10" ht="15" customHeight="1" x14ac:dyDescent="0.25">
      <c r="A101" s="208">
        <v>3</v>
      </c>
      <c r="B101" s="209"/>
      <c r="C101" s="210"/>
      <c r="D101" s="57" t="s">
        <v>17</v>
      </c>
      <c r="E101" s="60">
        <f>E102+E103</f>
        <v>0</v>
      </c>
      <c r="F101" s="60">
        <f t="shared" ref="F101:G101" si="63">F102+F103</f>
        <v>500</v>
      </c>
      <c r="G101" s="60">
        <f t="shared" si="63"/>
        <v>1138.95</v>
      </c>
      <c r="H101" s="60">
        <f t="shared" ref="H101" si="64">H102+H103</f>
        <v>0</v>
      </c>
      <c r="I101" s="61"/>
      <c r="J101" s="61"/>
    </row>
    <row r="102" spans="1:10" ht="15" customHeight="1" x14ac:dyDescent="0.25">
      <c r="A102" s="211">
        <v>31</v>
      </c>
      <c r="B102" s="212"/>
      <c r="C102" s="213"/>
      <c r="D102" s="57" t="s">
        <v>18</v>
      </c>
      <c r="E102" s="60">
        <v>0</v>
      </c>
      <c r="F102" s="58">
        <v>0</v>
      </c>
      <c r="G102" s="58">
        <v>0</v>
      </c>
      <c r="H102" s="58">
        <v>0</v>
      </c>
      <c r="I102" s="61"/>
      <c r="J102" s="61"/>
    </row>
    <row r="103" spans="1:10" ht="15" customHeight="1" x14ac:dyDescent="0.25">
      <c r="A103" s="211">
        <v>32</v>
      </c>
      <c r="B103" s="212"/>
      <c r="C103" s="213"/>
      <c r="D103" s="57" t="s">
        <v>30</v>
      </c>
      <c r="E103" s="60">
        <v>0</v>
      </c>
      <c r="F103" s="58">
        <v>500</v>
      </c>
      <c r="G103" s="58">
        <v>1138.95</v>
      </c>
      <c r="H103" s="58">
        <v>0</v>
      </c>
      <c r="I103" s="61"/>
      <c r="J103" s="61"/>
    </row>
    <row r="104" spans="1:10" ht="15" customHeight="1" x14ac:dyDescent="0.25">
      <c r="A104" s="214" t="s">
        <v>184</v>
      </c>
      <c r="B104" s="215"/>
      <c r="C104" s="216"/>
      <c r="D104" s="134" t="s">
        <v>185</v>
      </c>
      <c r="E104" s="129">
        <f t="shared" ref="E104:H104" si="65">E105</f>
        <v>0</v>
      </c>
      <c r="F104" s="130">
        <f t="shared" si="65"/>
        <v>0</v>
      </c>
      <c r="G104" s="130">
        <f t="shared" si="65"/>
        <v>300</v>
      </c>
      <c r="H104" s="130">
        <f t="shared" si="65"/>
        <v>0</v>
      </c>
      <c r="I104" s="61"/>
      <c r="J104" s="61"/>
    </row>
    <row r="105" spans="1:10" ht="15" customHeight="1" x14ac:dyDescent="0.25">
      <c r="A105" s="123">
        <v>3</v>
      </c>
      <c r="B105" s="124"/>
      <c r="C105" s="125"/>
      <c r="D105" s="126" t="s">
        <v>17</v>
      </c>
      <c r="E105" s="60">
        <f>E106</f>
        <v>0</v>
      </c>
      <c r="F105" s="101">
        <v>0</v>
      </c>
      <c r="G105" s="101">
        <f>G106</f>
        <v>300</v>
      </c>
      <c r="H105" s="101">
        <f>H106</f>
        <v>0</v>
      </c>
      <c r="I105" s="61"/>
      <c r="J105" s="61"/>
    </row>
    <row r="106" spans="1:10" ht="15" customHeight="1" x14ac:dyDescent="0.25">
      <c r="A106" s="123">
        <v>32</v>
      </c>
      <c r="B106" s="124"/>
      <c r="C106" s="125"/>
      <c r="D106" s="126" t="s">
        <v>30</v>
      </c>
      <c r="E106" s="60">
        <v>0</v>
      </c>
      <c r="F106" s="101">
        <v>0</v>
      </c>
      <c r="G106" s="101">
        <v>300</v>
      </c>
      <c r="H106" s="101">
        <v>0</v>
      </c>
      <c r="I106" s="61"/>
      <c r="J106" s="61"/>
    </row>
    <row r="107" spans="1:10" ht="25.5" customHeight="1" x14ac:dyDescent="0.25">
      <c r="A107" s="202" t="s">
        <v>154</v>
      </c>
      <c r="B107" s="203"/>
      <c r="C107" s="204"/>
      <c r="D107" s="56" t="s">
        <v>155</v>
      </c>
      <c r="E107" s="59">
        <f>E108+E113+E118+E123+E128</f>
        <v>28293</v>
      </c>
      <c r="F107" s="59">
        <f>F108+F113+F118+F123+F128</f>
        <v>11300</v>
      </c>
      <c r="G107" s="59">
        <f>G108+G113+G118+G123+G128</f>
        <v>55242.84</v>
      </c>
      <c r="H107" s="59">
        <f>H108+H113+H118+H123+H128</f>
        <v>2393.71</v>
      </c>
      <c r="I107" s="61">
        <f>(H107/E107)*100</f>
        <v>8.4604319089527458</v>
      </c>
      <c r="J107" s="61">
        <f>(H107/G107)*100</f>
        <v>4.3330683216141672</v>
      </c>
    </row>
    <row r="108" spans="1:10" ht="15" customHeight="1" x14ac:dyDescent="0.25">
      <c r="A108" s="205" t="s">
        <v>139</v>
      </c>
      <c r="B108" s="206"/>
      <c r="C108" s="207"/>
      <c r="D108" s="102" t="s">
        <v>47</v>
      </c>
      <c r="E108" s="105">
        <f>E109+E111</f>
        <v>1850</v>
      </c>
      <c r="F108" s="105">
        <f t="shared" ref="F108" si="66">F109+F111</f>
        <v>11300</v>
      </c>
      <c r="G108" s="105">
        <f>G109+G111</f>
        <v>11300</v>
      </c>
      <c r="H108" s="105">
        <f t="shared" ref="H108" si="67">H109+H111</f>
        <v>0</v>
      </c>
      <c r="I108" s="61"/>
      <c r="J108" s="61"/>
    </row>
    <row r="109" spans="1:10" x14ac:dyDescent="0.25">
      <c r="A109" s="208">
        <v>3</v>
      </c>
      <c r="B109" s="209"/>
      <c r="C109" s="210"/>
      <c r="D109" s="57" t="s">
        <v>17</v>
      </c>
      <c r="E109" s="60">
        <f>E110</f>
        <v>1850</v>
      </c>
      <c r="F109" s="60">
        <f t="shared" ref="F109:H109" si="68">F110</f>
        <v>4650</v>
      </c>
      <c r="G109" s="60">
        <f t="shared" si="68"/>
        <v>4650</v>
      </c>
      <c r="H109" s="60">
        <f t="shared" si="68"/>
        <v>0</v>
      </c>
      <c r="I109" s="61"/>
      <c r="J109" s="61"/>
    </row>
    <row r="110" spans="1:10" x14ac:dyDescent="0.25">
      <c r="A110" s="211">
        <v>32</v>
      </c>
      <c r="B110" s="212"/>
      <c r="C110" s="213"/>
      <c r="D110" s="57" t="s">
        <v>30</v>
      </c>
      <c r="E110" s="60">
        <v>1850</v>
      </c>
      <c r="F110" s="58">
        <v>4650</v>
      </c>
      <c r="G110" s="58">
        <v>4650</v>
      </c>
      <c r="H110" s="58">
        <v>0</v>
      </c>
      <c r="I110" s="61"/>
      <c r="J110" s="61"/>
    </row>
    <row r="111" spans="1:10" x14ac:dyDescent="0.25">
      <c r="A111" s="208">
        <v>4</v>
      </c>
      <c r="B111" s="209"/>
      <c r="C111" s="210"/>
      <c r="D111" s="57" t="s">
        <v>151</v>
      </c>
      <c r="E111" s="60">
        <v>0</v>
      </c>
      <c r="F111" s="60">
        <f t="shared" ref="F111:H111" si="69">F112</f>
        <v>6650</v>
      </c>
      <c r="G111" s="60">
        <f t="shared" si="69"/>
        <v>6650</v>
      </c>
      <c r="H111" s="60">
        <f t="shared" si="69"/>
        <v>0</v>
      </c>
      <c r="I111" s="61"/>
      <c r="J111" s="61"/>
    </row>
    <row r="112" spans="1:10" x14ac:dyDescent="0.25">
      <c r="A112" s="211">
        <v>42</v>
      </c>
      <c r="B112" s="212"/>
      <c r="C112" s="213"/>
      <c r="D112" s="57" t="s">
        <v>150</v>
      </c>
      <c r="E112" s="60">
        <v>0</v>
      </c>
      <c r="F112" s="58">
        <v>6650</v>
      </c>
      <c r="G112" s="58">
        <v>6650</v>
      </c>
      <c r="H112" s="58">
        <v>0</v>
      </c>
      <c r="I112" s="61"/>
      <c r="J112" s="61"/>
    </row>
    <row r="113" spans="1:10" ht="15" customHeight="1" x14ac:dyDescent="0.25">
      <c r="A113" s="205" t="s">
        <v>147</v>
      </c>
      <c r="B113" s="206"/>
      <c r="C113" s="207"/>
      <c r="D113" s="102" t="s">
        <v>168</v>
      </c>
      <c r="E113" s="105">
        <f>E114+E116</f>
        <v>2913</v>
      </c>
      <c r="F113" s="105">
        <f t="shared" ref="F113" si="70">F114+F116</f>
        <v>0</v>
      </c>
      <c r="G113" s="105">
        <f>G114+G116</f>
        <v>10000</v>
      </c>
      <c r="H113" s="105">
        <f t="shared" ref="H113" si="71">H114+H116</f>
        <v>431.21</v>
      </c>
      <c r="I113" s="61"/>
      <c r="J113" s="61"/>
    </row>
    <row r="114" spans="1:10" x14ac:dyDescent="0.25">
      <c r="A114" s="208">
        <v>3</v>
      </c>
      <c r="B114" s="209"/>
      <c r="C114" s="210"/>
      <c r="D114" s="57" t="s">
        <v>17</v>
      </c>
      <c r="E114" s="60">
        <f>E115</f>
        <v>0</v>
      </c>
      <c r="F114" s="60">
        <f t="shared" ref="F114:H114" si="72">F115</f>
        <v>0</v>
      </c>
      <c r="G114" s="60">
        <f t="shared" si="72"/>
        <v>5000</v>
      </c>
      <c r="H114" s="60">
        <f t="shared" si="72"/>
        <v>0</v>
      </c>
      <c r="I114" s="61"/>
      <c r="J114" s="61"/>
    </row>
    <row r="115" spans="1:10" x14ac:dyDescent="0.25">
      <c r="A115" s="211">
        <v>32</v>
      </c>
      <c r="B115" s="212"/>
      <c r="C115" s="213"/>
      <c r="D115" s="57" t="s">
        <v>30</v>
      </c>
      <c r="E115" s="60">
        <v>0</v>
      </c>
      <c r="F115" s="58">
        <v>0</v>
      </c>
      <c r="G115" s="58">
        <v>5000</v>
      </c>
      <c r="H115" s="58">
        <v>0</v>
      </c>
      <c r="I115" s="61"/>
      <c r="J115" s="61"/>
    </row>
    <row r="116" spans="1:10" x14ac:dyDescent="0.25">
      <c r="A116" s="208">
        <v>4</v>
      </c>
      <c r="B116" s="209"/>
      <c r="C116" s="210"/>
      <c r="D116" s="57" t="s">
        <v>151</v>
      </c>
      <c r="E116" s="60">
        <f>E117</f>
        <v>2913</v>
      </c>
      <c r="F116" s="60">
        <f t="shared" ref="F116:H116" si="73">F117</f>
        <v>0</v>
      </c>
      <c r="G116" s="60">
        <f t="shared" si="73"/>
        <v>5000</v>
      </c>
      <c r="H116" s="60">
        <f t="shared" si="73"/>
        <v>431.21</v>
      </c>
      <c r="I116" s="61"/>
      <c r="J116" s="61"/>
    </row>
    <row r="117" spans="1:10" x14ac:dyDescent="0.25">
      <c r="A117" s="211">
        <v>42</v>
      </c>
      <c r="B117" s="212"/>
      <c r="C117" s="213"/>
      <c r="D117" s="57" t="s">
        <v>150</v>
      </c>
      <c r="E117" s="60">
        <v>2913</v>
      </c>
      <c r="F117" s="58">
        <v>0</v>
      </c>
      <c r="G117" s="58">
        <v>5000</v>
      </c>
      <c r="H117" s="58">
        <v>431.21</v>
      </c>
      <c r="I117" s="61"/>
      <c r="J117" s="61"/>
    </row>
    <row r="118" spans="1:10" ht="15" customHeight="1" x14ac:dyDescent="0.25">
      <c r="A118" s="205" t="s">
        <v>133</v>
      </c>
      <c r="B118" s="206"/>
      <c r="C118" s="207"/>
      <c r="D118" s="104" t="s">
        <v>134</v>
      </c>
      <c r="E118" s="105">
        <f>E119+E121</f>
        <v>0</v>
      </c>
      <c r="F118" s="105">
        <f t="shared" ref="F118" si="74">F119+F121</f>
        <v>0</v>
      </c>
      <c r="G118" s="105">
        <f>G119+G121</f>
        <v>8624.5</v>
      </c>
      <c r="H118" s="105">
        <f>H119+H121</f>
        <v>1962.5</v>
      </c>
      <c r="I118" s="61"/>
      <c r="J118" s="61"/>
    </row>
    <row r="119" spans="1:10" x14ac:dyDescent="0.25">
      <c r="A119" s="208">
        <v>3</v>
      </c>
      <c r="B119" s="209"/>
      <c r="C119" s="210"/>
      <c r="D119" s="57" t="s">
        <v>17</v>
      </c>
      <c r="E119" s="60">
        <f>E120</f>
        <v>0</v>
      </c>
      <c r="F119" s="60">
        <f t="shared" ref="F119:H119" si="75">F120</f>
        <v>0</v>
      </c>
      <c r="G119" s="60">
        <f t="shared" si="75"/>
        <v>6662</v>
      </c>
      <c r="H119" s="60">
        <f t="shared" si="75"/>
        <v>0</v>
      </c>
      <c r="I119" s="61"/>
      <c r="J119" s="61"/>
    </row>
    <row r="120" spans="1:10" x14ac:dyDescent="0.25">
      <c r="A120" s="211">
        <v>32</v>
      </c>
      <c r="B120" s="212"/>
      <c r="C120" s="213"/>
      <c r="D120" s="57" t="s">
        <v>30</v>
      </c>
      <c r="E120" s="60">
        <v>0</v>
      </c>
      <c r="F120" s="58">
        <v>0</v>
      </c>
      <c r="G120" s="58">
        <v>6662</v>
      </c>
      <c r="H120" s="58">
        <v>0</v>
      </c>
      <c r="I120" s="61"/>
      <c r="J120" s="61"/>
    </row>
    <row r="121" spans="1:10" x14ac:dyDescent="0.25">
      <c r="A121" s="208">
        <v>4</v>
      </c>
      <c r="B121" s="209"/>
      <c r="C121" s="210"/>
      <c r="D121" s="57" t="s">
        <v>151</v>
      </c>
      <c r="E121" s="60">
        <f>E122</f>
        <v>0</v>
      </c>
      <c r="F121" s="60">
        <f t="shared" ref="F121" si="76">F122</f>
        <v>0</v>
      </c>
      <c r="G121" s="60">
        <f t="shared" ref="G121" si="77">G122</f>
        <v>1962.5</v>
      </c>
      <c r="H121" s="60">
        <f t="shared" ref="H121" si="78">H122</f>
        <v>1962.5</v>
      </c>
      <c r="I121" s="61"/>
      <c r="J121" s="61"/>
    </row>
    <row r="122" spans="1:10" ht="23.25" customHeight="1" x14ac:dyDescent="0.25">
      <c r="A122" s="211">
        <v>42</v>
      </c>
      <c r="B122" s="212"/>
      <c r="C122" s="213"/>
      <c r="D122" s="132" t="s">
        <v>150</v>
      </c>
      <c r="E122" s="60">
        <v>0</v>
      </c>
      <c r="F122" s="58">
        <v>0</v>
      </c>
      <c r="G122" s="58">
        <v>1962.5</v>
      </c>
      <c r="H122" s="58">
        <v>1962.5</v>
      </c>
      <c r="I122" s="61"/>
      <c r="J122" s="61"/>
    </row>
    <row r="123" spans="1:10" ht="21" customHeight="1" x14ac:dyDescent="0.25">
      <c r="A123" s="205" t="s">
        <v>189</v>
      </c>
      <c r="B123" s="206"/>
      <c r="C123" s="207"/>
      <c r="D123" s="104" t="s">
        <v>190</v>
      </c>
      <c r="E123" s="105">
        <f>E124+E126</f>
        <v>23530</v>
      </c>
      <c r="F123" s="105">
        <f>F124+F126</f>
        <v>0</v>
      </c>
      <c r="G123" s="105">
        <f>G124+G126</f>
        <v>0</v>
      </c>
      <c r="H123" s="105">
        <f>H124+H126</f>
        <v>0</v>
      </c>
      <c r="I123" s="61"/>
      <c r="J123" s="61"/>
    </row>
    <row r="124" spans="1:10" ht="16.5" customHeight="1" x14ac:dyDescent="0.25">
      <c r="A124" s="135">
        <v>3</v>
      </c>
      <c r="B124" s="136"/>
      <c r="C124" s="137"/>
      <c r="D124" s="159" t="s">
        <v>17</v>
      </c>
      <c r="E124" s="164">
        <f>E125</f>
        <v>448</v>
      </c>
      <c r="F124" s="164">
        <f>F125</f>
        <v>0</v>
      </c>
      <c r="G124" s="164">
        <f>G125</f>
        <v>0</v>
      </c>
      <c r="H124" s="164">
        <f>H125</f>
        <v>0</v>
      </c>
      <c r="I124" s="165"/>
      <c r="J124" s="165"/>
    </row>
    <row r="125" spans="1:10" ht="15" customHeight="1" x14ac:dyDescent="0.25">
      <c r="A125" s="148">
        <v>32</v>
      </c>
      <c r="B125" s="136"/>
      <c r="C125" s="137"/>
      <c r="D125" s="159" t="s">
        <v>30</v>
      </c>
      <c r="E125" s="164">
        <v>448</v>
      </c>
      <c r="F125" s="164">
        <v>0</v>
      </c>
      <c r="G125" s="164">
        <v>0</v>
      </c>
      <c r="H125" s="164">
        <v>0</v>
      </c>
      <c r="I125" s="165"/>
      <c r="J125" s="165"/>
    </row>
    <row r="126" spans="1:10" x14ac:dyDescent="0.25">
      <c r="A126" s="208">
        <v>4</v>
      </c>
      <c r="B126" s="209"/>
      <c r="C126" s="210"/>
      <c r="D126" s="57" t="s">
        <v>151</v>
      </c>
      <c r="E126" s="60">
        <f>E127</f>
        <v>23082</v>
      </c>
      <c r="F126" s="60">
        <f t="shared" ref="F126:H126" si="79">F127</f>
        <v>0</v>
      </c>
      <c r="G126" s="60">
        <f>G127</f>
        <v>0</v>
      </c>
      <c r="H126" s="60">
        <f t="shared" si="79"/>
        <v>0</v>
      </c>
      <c r="I126" s="61"/>
      <c r="J126" s="61"/>
    </row>
    <row r="127" spans="1:10" ht="25.5" x14ac:dyDescent="0.25">
      <c r="A127" s="211">
        <v>45</v>
      </c>
      <c r="B127" s="212"/>
      <c r="C127" s="213"/>
      <c r="D127" s="57" t="s">
        <v>188</v>
      </c>
      <c r="E127" s="60">
        <v>23082</v>
      </c>
      <c r="F127" s="58">
        <v>0</v>
      </c>
      <c r="G127" s="58">
        <v>0</v>
      </c>
      <c r="H127" s="58">
        <v>0</v>
      </c>
      <c r="I127" s="61"/>
      <c r="J127" s="61"/>
    </row>
    <row r="128" spans="1:10" x14ac:dyDescent="0.25">
      <c r="A128" s="214" t="s">
        <v>140</v>
      </c>
      <c r="B128" s="215"/>
      <c r="C128" s="216"/>
      <c r="D128" s="128" t="s">
        <v>196</v>
      </c>
      <c r="E128" s="129">
        <f>E129</f>
        <v>0</v>
      </c>
      <c r="F128" s="130">
        <v>0</v>
      </c>
      <c r="G128" s="130">
        <f>G129</f>
        <v>25318.34</v>
      </c>
      <c r="H128" s="130">
        <f>H129</f>
        <v>0</v>
      </c>
      <c r="I128" s="61"/>
      <c r="J128" s="61"/>
    </row>
    <row r="129" spans="1:10" ht="25.5" x14ac:dyDescent="0.25">
      <c r="A129" s="142">
        <v>45</v>
      </c>
      <c r="B129" s="143"/>
      <c r="C129" s="144"/>
      <c r="D129" s="145" t="s">
        <v>182</v>
      </c>
      <c r="E129" s="60">
        <v>0</v>
      </c>
      <c r="F129" s="101">
        <v>0</v>
      </c>
      <c r="G129" s="101">
        <v>25318.34</v>
      </c>
      <c r="H129" s="101">
        <v>0</v>
      </c>
      <c r="I129" s="61"/>
      <c r="J129" s="61"/>
    </row>
    <row r="130" spans="1:10" ht="25.5" x14ac:dyDescent="0.25">
      <c r="A130" s="202" t="s">
        <v>197</v>
      </c>
      <c r="B130" s="203"/>
      <c r="C130" s="204"/>
      <c r="D130" s="146" t="s">
        <v>198</v>
      </c>
      <c r="E130" s="59">
        <f t="shared" ref="E130:G131" si="80">E131</f>
        <v>3297</v>
      </c>
      <c r="F130" s="131">
        <f t="shared" si="80"/>
        <v>0</v>
      </c>
      <c r="G130" s="131">
        <f t="shared" si="80"/>
        <v>3157.3599999999997</v>
      </c>
      <c r="H130" s="131">
        <f>H131</f>
        <v>3157.3599999999997</v>
      </c>
      <c r="I130" s="61">
        <f>(H130/E130)*100</f>
        <v>95.764634516226863</v>
      </c>
      <c r="J130" s="61">
        <f>(H130/G130)*100</f>
        <v>100</v>
      </c>
    </row>
    <row r="131" spans="1:10" x14ac:dyDescent="0.25">
      <c r="A131" s="214" t="s">
        <v>140</v>
      </c>
      <c r="B131" s="215"/>
      <c r="C131" s="216"/>
      <c r="D131" s="128" t="s">
        <v>141</v>
      </c>
      <c r="E131" s="129">
        <f t="shared" si="80"/>
        <v>3297</v>
      </c>
      <c r="F131" s="130">
        <f t="shared" si="80"/>
        <v>0</v>
      </c>
      <c r="G131" s="130">
        <f t="shared" si="80"/>
        <v>3157.3599999999997</v>
      </c>
      <c r="H131" s="130">
        <f>H132</f>
        <v>3157.3599999999997</v>
      </c>
      <c r="I131" s="61"/>
      <c r="J131" s="61"/>
    </row>
    <row r="132" spans="1:10" x14ac:dyDescent="0.25">
      <c r="A132" s="135">
        <v>3</v>
      </c>
      <c r="B132" s="136"/>
      <c r="C132" s="137"/>
      <c r="D132" s="145" t="s">
        <v>17</v>
      </c>
      <c r="E132" s="60">
        <f>E133+E134+E135</f>
        <v>3297</v>
      </c>
      <c r="F132" s="101">
        <f>F133+F134+F135</f>
        <v>0</v>
      </c>
      <c r="G132" s="101">
        <f>G133+G134+G135</f>
        <v>3157.3599999999997</v>
      </c>
      <c r="H132" s="101">
        <f>H133+H134+H135</f>
        <v>3157.3599999999997</v>
      </c>
      <c r="I132" s="61"/>
      <c r="J132" s="61"/>
    </row>
    <row r="133" spans="1:10" x14ac:dyDescent="0.25">
      <c r="A133" s="148">
        <v>31</v>
      </c>
      <c r="B133" s="136"/>
      <c r="C133" s="137"/>
      <c r="D133" s="145" t="s">
        <v>199</v>
      </c>
      <c r="E133" s="60">
        <v>1227</v>
      </c>
      <c r="F133" s="101">
        <v>0</v>
      </c>
      <c r="G133" s="101">
        <v>1725.39</v>
      </c>
      <c r="H133" s="101">
        <v>1725.39</v>
      </c>
      <c r="I133" s="61"/>
      <c r="J133" s="61"/>
    </row>
    <row r="134" spans="1:10" x14ac:dyDescent="0.25">
      <c r="A134" s="148">
        <v>32</v>
      </c>
      <c r="B134" s="136"/>
      <c r="C134" s="137"/>
      <c r="D134" s="145" t="s">
        <v>30</v>
      </c>
      <c r="E134" s="60">
        <v>1533</v>
      </c>
      <c r="F134" s="101">
        <v>0</v>
      </c>
      <c r="G134" s="101">
        <v>559.91999999999996</v>
      </c>
      <c r="H134" s="101">
        <v>559.91999999999996</v>
      </c>
      <c r="I134" s="61"/>
      <c r="J134" s="61"/>
    </row>
    <row r="135" spans="1:10" x14ac:dyDescent="0.25">
      <c r="A135" s="147">
        <v>34</v>
      </c>
      <c r="B135" s="143"/>
      <c r="C135" s="144"/>
      <c r="D135" s="145" t="s">
        <v>57</v>
      </c>
      <c r="E135" s="60">
        <v>537</v>
      </c>
      <c r="F135" s="101">
        <v>0</v>
      </c>
      <c r="G135" s="101">
        <v>872.05</v>
      </c>
      <c r="H135" s="101">
        <v>872.05</v>
      </c>
      <c r="I135" s="61"/>
      <c r="J135" s="61"/>
    </row>
    <row r="136" spans="1:10" ht="25.5" customHeight="1" x14ac:dyDescent="0.25">
      <c r="A136" s="202" t="s">
        <v>152</v>
      </c>
      <c r="B136" s="203"/>
      <c r="C136" s="204"/>
      <c r="D136" s="56" t="s">
        <v>153</v>
      </c>
      <c r="E136" s="59">
        <f>E137</f>
        <v>29168</v>
      </c>
      <c r="F136" s="59">
        <f t="shared" ref="F136:H136" si="81">F137</f>
        <v>59033.98</v>
      </c>
      <c r="G136" s="59">
        <f>G137</f>
        <v>92972.43</v>
      </c>
      <c r="H136" s="59">
        <f t="shared" si="81"/>
        <v>53377.1</v>
      </c>
      <c r="I136" s="61">
        <f>(H136/E136)*100</f>
        <v>182.99883433900163</v>
      </c>
      <c r="J136" s="61">
        <f>(H136/G136)*100</f>
        <v>57.411750988975982</v>
      </c>
    </row>
    <row r="137" spans="1:10" ht="15" customHeight="1" x14ac:dyDescent="0.25">
      <c r="A137" s="205" t="s">
        <v>133</v>
      </c>
      <c r="B137" s="206"/>
      <c r="C137" s="207"/>
      <c r="D137" s="104" t="s">
        <v>134</v>
      </c>
      <c r="E137" s="105">
        <f>E138</f>
        <v>29168</v>
      </c>
      <c r="F137" s="105">
        <f t="shared" ref="F137:H137" si="82">F138</f>
        <v>59033.98</v>
      </c>
      <c r="G137" s="105">
        <f t="shared" si="82"/>
        <v>92972.43</v>
      </c>
      <c r="H137" s="105">
        <f t="shared" si="82"/>
        <v>53377.1</v>
      </c>
      <c r="I137" s="61"/>
      <c r="J137" s="61"/>
    </row>
    <row r="138" spans="1:10" x14ac:dyDescent="0.25">
      <c r="A138" s="208">
        <v>3</v>
      </c>
      <c r="B138" s="209"/>
      <c r="C138" s="210"/>
      <c r="D138" s="57" t="s">
        <v>17</v>
      </c>
      <c r="E138" s="60">
        <f>E139</f>
        <v>29168</v>
      </c>
      <c r="F138" s="60">
        <f t="shared" ref="F138:H138" si="83">F139</f>
        <v>59033.98</v>
      </c>
      <c r="G138" s="60">
        <f t="shared" si="83"/>
        <v>92972.43</v>
      </c>
      <c r="H138" s="60">
        <f t="shared" si="83"/>
        <v>53377.1</v>
      </c>
      <c r="I138" s="61"/>
      <c r="J138" s="61"/>
    </row>
    <row r="139" spans="1:10" x14ac:dyDescent="0.25">
      <c r="A139" s="211">
        <v>32</v>
      </c>
      <c r="B139" s="212"/>
      <c r="C139" s="213"/>
      <c r="D139" s="57" t="s">
        <v>30</v>
      </c>
      <c r="E139" s="60">
        <v>29168</v>
      </c>
      <c r="F139" s="58">
        <v>59033.98</v>
      </c>
      <c r="G139" s="58">
        <v>92972.43</v>
      </c>
      <c r="H139" s="58">
        <v>53377.1</v>
      </c>
      <c r="I139" s="61"/>
      <c r="J139" s="61"/>
    </row>
    <row r="140" spans="1:10" ht="8.25" customHeight="1" x14ac:dyDescent="0.25">
      <c r="G140">
        <v>0</v>
      </c>
    </row>
    <row r="141" spans="1:10" ht="7.5" customHeight="1" x14ac:dyDescent="0.25"/>
    <row r="142" spans="1:10" x14ac:dyDescent="0.25">
      <c r="A142" s="166"/>
      <c r="B142" s="166"/>
      <c r="C142" s="166"/>
      <c r="D142" s="166"/>
    </row>
    <row r="144" spans="1:10" x14ac:dyDescent="0.25">
      <c r="A144" s="237"/>
      <c r="B144" s="237"/>
      <c r="C144" s="237"/>
      <c r="D144" s="237"/>
    </row>
  </sheetData>
  <mergeCells count="114">
    <mergeCell ref="A144:D144"/>
    <mergeCell ref="A91:C91"/>
    <mergeCell ref="A92:C92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83:C83"/>
    <mergeCell ref="A84:C84"/>
    <mergeCell ref="A85:C85"/>
    <mergeCell ref="A75:C75"/>
    <mergeCell ref="A78:C78"/>
    <mergeCell ref="A109:C109"/>
    <mergeCell ref="A110:C110"/>
    <mergeCell ref="A112:C112"/>
    <mergeCell ref="A111:C111"/>
    <mergeCell ref="A1:J1"/>
    <mergeCell ref="A7:C7"/>
    <mergeCell ref="A101:C101"/>
    <mergeCell ref="A80:C80"/>
    <mergeCell ref="A86:C86"/>
    <mergeCell ref="A87:C87"/>
    <mergeCell ref="A88:C88"/>
    <mergeCell ref="A93:C93"/>
    <mergeCell ref="A81:C81"/>
    <mergeCell ref="A99:C99"/>
    <mergeCell ref="A98:C98"/>
    <mergeCell ref="A82:C82"/>
    <mergeCell ref="A10:C10"/>
    <mergeCell ref="A12:C12"/>
    <mergeCell ref="A32:C32"/>
    <mergeCell ref="A33:C33"/>
    <mergeCell ref="A73:C73"/>
    <mergeCell ref="A36:C36"/>
    <mergeCell ref="A40:C40"/>
    <mergeCell ref="A52:C52"/>
    <mergeCell ref="A44:C44"/>
    <mergeCell ref="A41:C41"/>
    <mergeCell ref="A45:C45"/>
    <mergeCell ref="A79:C79"/>
    <mergeCell ref="A5:C5"/>
    <mergeCell ref="A3:J3"/>
    <mergeCell ref="A97:C97"/>
    <mergeCell ref="A100:C100"/>
    <mergeCell ref="A108:C108"/>
    <mergeCell ref="A14:C14"/>
    <mergeCell ref="A16:C16"/>
    <mergeCell ref="A77:C77"/>
    <mergeCell ref="A102:C102"/>
    <mergeCell ref="A104:C104"/>
    <mergeCell ref="A103:C103"/>
    <mergeCell ref="A107:C107"/>
    <mergeCell ref="A39:C39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8:C8"/>
    <mergeCell ref="A9:C9"/>
    <mergeCell ref="A120:C120"/>
    <mergeCell ref="A123:C123"/>
    <mergeCell ref="A38:C38"/>
    <mergeCell ref="A42:C42"/>
    <mergeCell ref="A43:C43"/>
    <mergeCell ref="A115:C115"/>
    <mergeCell ref="A117:C117"/>
    <mergeCell ref="A118:C118"/>
    <mergeCell ref="A116:C116"/>
    <mergeCell ref="A119:C119"/>
    <mergeCell ref="A18:C18"/>
    <mergeCell ref="A89:C89"/>
    <mergeCell ref="A90:C90"/>
    <mergeCell ref="A19:C19"/>
    <mergeCell ref="A20:C20"/>
    <mergeCell ref="A113:C113"/>
    <mergeCell ref="A114:C114"/>
    <mergeCell ref="A94:C94"/>
    <mergeCell ref="A95:C95"/>
    <mergeCell ref="A96:C96"/>
    <mergeCell ref="A56:C56"/>
    <mergeCell ref="A60:C60"/>
    <mergeCell ref="A55:C55"/>
    <mergeCell ref="A76:C76"/>
    <mergeCell ref="A35:C35"/>
    <mergeCell ref="A48:C48"/>
    <mergeCell ref="A53:C53"/>
    <mergeCell ref="A54:C54"/>
    <mergeCell ref="A21:C21"/>
    <mergeCell ref="A22:C22"/>
    <mergeCell ref="A142:D142"/>
    <mergeCell ref="A136:C136"/>
    <mergeCell ref="A137:C137"/>
    <mergeCell ref="A138:C138"/>
    <mergeCell ref="A139:C139"/>
    <mergeCell ref="A121:C121"/>
    <mergeCell ref="A122:C122"/>
    <mergeCell ref="A127:C127"/>
    <mergeCell ref="A126:C126"/>
    <mergeCell ref="A128:C128"/>
    <mergeCell ref="A130:C130"/>
    <mergeCell ref="A131:C131"/>
  </mergeCells>
  <pageMargins left="0.25" right="0.25" top="0.75" bottom="0.75" header="0.3" footer="0.3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c8e87a-1df1-4a78-94b4-feb5077509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0E02FAA450F4AB97E6AD73AC4E38A" ma:contentTypeVersion="17" ma:contentTypeDescription="Create a new document." ma:contentTypeScope="" ma:versionID="cba179d83bf94a8faa4152c0b02d6bd6">
  <xsd:schema xmlns:xsd="http://www.w3.org/2001/XMLSchema" xmlns:xs="http://www.w3.org/2001/XMLSchema" xmlns:p="http://schemas.microsoft.com/office/2006/metadata/properties" xmlns:ns3="f9c8e87a-1df1-4a78-94b4-feb50775094c" xmlns:ns4="bc39634f-0dea-49af-ac54-cef8e4dadb9c" targetNamespace="http://schemas.microsoft.com/office/2006/metadata/properties" ma:root="true" ma:fieldsID="928d82ebe88718d3dc5fe66b174c2a64" ns3:_="" ns4:_="">
    <xsd:import namespace="f9c8e87a-1df1-4a78-94b4-feb50775094c"/>
    <xsd:import namespace="bc39634f-0dea-49af-ac54-cef8e4dadb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8e87a-1df1-4a78-94b4-feb507750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9634f-0dea-49af-ac54-cef8e4dadb9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FCE7C-5B5C-41F6-93FB-80B5AF1F86F3}">
  <ds:schemaRefs>
    <ds:schemaRef ds:uri="http://schemas.microsoft.com/office/2006/documentManagement/types"/>
    <ds:schemaRef ds:uri="f9c8e87a-1df1-4a78-94b4-feb50775094c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bc39634f-0dea-49af-ac54-cef8e4dadb9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CCA0D8-479C-400A-AA95-6C466DFBEF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755EA5-FB84-4C66-946E-9F2841E75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8e87a-1df1-4a78-94b4-feb50775094c"/>
    <ds:schemaRef ds:uri="bc39634f-0dea-49af-ac54-cef8e4dadb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2025-07-21T09:10:48Z</cp:lastPrinted>
  <dcterms:created xsi:type="dcterms:W3CDTF">2022-08-12T12:51:27Z</dcterms:created>
  <dcterms:modified xsi:type="dcterms:W3CDTF">2025-07-21T09:11:30Z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0x01010059D0E02FAA450F4AB97E6AD73AC4E38A</vt:lpwstr>
  </property>
</Properties>
</file>