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.PLANOVI I REBALANSI\FINANCIJSKI PLAN 2026-2028\"/>
    </mc:Choice>
  </mc:AlternateContent>
  <xr:revisionPtr revIDLastSave="0" documentId="13_ncr:1_{8962A9FC-C752-47DA-8B47-5C26C0EC5474}" xr6:coauthVersionLast="37" xr6:coauthVersionMax="37" xr10:uidLastSave="{00000000-0000-0000-0000-000000000000}"/>
  <bookViews>
    <workbookView xWindow="0" yWindow="0" windowWidth="28800" windowHeight="12105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Titles" localSheetId="1">' Račun prihoda i rashoda'!$45:$45</definedName>
    <definedName name="_xlnm.Print_Titles" localSheetId="4">'POSEBNI DIO'!$5:$5</definedName>
    <definedName name="_xlnm.Print_Titles" localSheetId="2">'Rashodi prema funkcijskoj kl'!$9:$9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11" i="3"/>
  <c r="E26" i="3"/>
  <c r="G11" i="3" l="1"/>
  <c r="E21" i="3"/>
  <c r="G12" i="3" l="1"/>
  <c r="H12" i="3"/>
  <c r="F12" i="3"/>
  <c r="J12" i="3"/>
  <c r="I12" i="3"/>
  <c r="G11" i="7" l="1"/>
  <c r="F55" i="7"/>
  <c r="E55" i="7"/>
  <c r="E56" i="7"/>
  <c r="H55" i="7"/>
  <c r="J21" i="3"/>
  <c r="I21" i="3"/>
  <c r="H21" i="3"/>
  <c r="G21" i="3"/>
  <c r="F21" i="3"/>
  <c r="H34" i="3"/>
  <c r="G34" i="3"/>
  <c r="F34" i="3"/>
  <c r="E34" i="3"/>
  <c r="J71" i="3"/>
  <c r="I71" i="3"/>
  <c r="H71" i="3"/>
  <c r="J49" i="3" l="1"/>
  <c r="I49" i="3"/>
  <c r="J56" i="3"/>
  <c r="I56" i="3"/>
  <c r="J63" i="3"/>
  <c r="I63" i="3"/>
  <c r="H63" i="3" l="1"/>
  <c r="H49" i="3"/>
  <c r="H56" i="3"/>
  <c r="G72" i="3"/>
  <c r="G70" i="3"/>
  <c r="E49" i="3"/>
  <c r="G55" i="3"/>
  <c r="G124" i="3"/>
  <c r="G122" i="3"/>
  <c r="G113" i="3"/>
  <c r="G84" i="3"/>
  <c r="G73" i="3"/>
  <c r="G71" i="3"/>
  <c r="G63" i="3"/>
  <c r="G58" i="3"/>
  <c r="G57" i="3"/>
  <c r="G56" i="3"/>
  <c r="F71" i="3"/>
  <c r="F63" i="3"/>
  <c r="F56" i="3"/>
  <c r="F49" i="3"/>
  <c r="G54" i="3"/>
  <c r="G49" i="3"/>
  <c r="E100" i="3"/>
  <c r="E124" i="3"/>
  <c r="E118" i="3"/>
  <c r="E84" i="3"/>
  <c r="E75" i="3"/>
  <c r="E73" i="3"/>
  <c r="E71" i="3"/>
  <c r="E63" i="3"/>
  <c r="E58" i="3"/>
  <c r="E56" i="3"/>
  <c r="H8" i="7" l="1"/>
  <c r="F8" i="7"/>
  <c r="F7" i="7" s="1"/>
  <c r="G36" i="7"/>
  <c r="E36" i="7"/>
  <c r="F36" i="7"/>
  <c r="H36" i="7"/>
  <c r="F86" i="7"/>
  <c r="E86" i="7"/>
  <c r="J86" i="7"/>
  <c r="I86" i="7"/>
  <c r="H86" i="7"/>
  <c r="G86" i="7"/>
  <c r="E85" i="7"/>
  <c r="F147" i="7"/>
  <c r="E147" i="7"/>
  <c r="E88" i="7"/>
  <c r="E8" i="7"/>
  <c r="J42" i="7"/>
  <c r="I42" i="7"/>
  <c r="H42" i="7"/>
  <c r="G42" i="7"/>
  <c r="F42" i="7"/>
  <c r="E42" i="7"/>
  <c r="J20" i="7"/>
  <c r="I20" i="7"/>
  <c r="H20" i="7"/>
  <c r="G20" i="7"/>
  <c r="F20" i="7"/>
  <c r="E20" i="7"/>
  <c r="J72" i="7" l="1"/>
  <c r="J71" i="7" s="1"/>
  <c r="I72" i="7"/>
  <c r="I71" i="7" s="1"/>
  <c r="H72" i="7"/>
  <c r="H71" i="7" s="1"/>
  <c r="J64" i="7"/>
  <c r="J63" i="7" s="1"/>
  <c r="I64" i="7"/>
  <c r="I63" i="7" s="1"/>
  <c r="H64" i="7"/>
  <c r="H63" i="7" s="1"/>
  <c r="J40" i="7"/>
  <c r="J39" i="7" s="1"/>
  <c r="J148" i="7" l="1"/>
  <c r="J147" i="7" s="1"/>
  <c r="J149" i="7"/>
  <c r="I149" i="7"/>
  <c r="I148" i="7" s="1"/>
  <c r="I147" i="7" s="1"/>
  <c r="H149" i="7"/>
  <c r="H148" i="7" s="1"/>
  <c r="H147" i="7" s="1"/>
  <c r="G149" i="7"/>
  <c r="G148" i="7" s="1"/>
  <c r="G147" i="7" s="1"/>
  <c r="F149" i="7"/>
  <c r="F148" i="7" s="1"/>
  <c r="E149" i="7"/>
  <c r="E148" i="7" s="1"/>
  <c r="G145" i="7"/>
  <c r="G64" i="7"/>
  <c r="G63" i="7" s="1"/>
  <c r="F63" i="7"/>
  <c r="F64" i="7"/>
  <c r="E64" i="7"/>
  <c r="E63" i="7" s="1"/>
  <c r="G72" i="7"/>
  <c r="G71" i="7" s="1"/>
  <c r="E72" i="7"/>
  <c r="E71" i="7" s="1"/>
  <c r="F72" i="7"/>
  <c r="F71" i="7" s="1"/>
  <c r="E104" i="3" l="1"/>
  <c r="J74" i="3" l="1"/>
  <c r="I74" i="3"/>
  <c r="H74" i="3"/>
  <c r="G74" i="3"/>
  <c r="F74" i="3"/>
  <c r="E74" i="3"/>
  <c r="J121" i="3"/>
  <c r="I121" i="3"/>
  <c r="H121" i="3"/>
  <c r="G121" i="3"/>
  <c r="F121" i="3"/>
  <c r="E121" i="3"/>
  <c r="J123" i="3" l="1"/>
  <c r="I123" i="3"/>
  <c r="H123" i="3"/>
  <c r="G123" i="3"/>
  <c r="G29" i="3" s="1"/>
  <c r="F123" i="3"/>
  <c r="E123" i="3"/>
  <c r="J122" i="3"/>
  <c r="I122" i="3"/>
  <c r="H122" i="3"/>
  <c r="F122" i="3"/>
  <c r="E122" i="3"/>
  <c r="J118" i="3"/>
  <c r="I118" i="3"/>
  <c r="H118" i="3"/>
  <c r="G118" i="3"/>
  <c r="F118" i="3"/>
  <c r="E116" i="3"/>
  <c r="J116" i="3"/>
  <c r="I116" i="3"/>
  <c r="H116" i="3"/>
  <c r="G116" i="3"/>
  <c r="F116" i="3"/>
  <c r="J76" i="3"/>
  <c r="I76" i="3"/>
  <c r="H76" i="3"/>
  <c r="G76" i="3"/>
  <c r="F76" i="3"/>
  <c r="E76" i="3"/>
  <c r="J57" i="3"/>
  <c r="I57" i="3"/>
  <c r="H57" i="3"/>
  <c r="F57" i="3"/>
  <c r="E57" i="3"/>
  <c r="G67" i="3"/>
  <c r="F67" i="3"/>
  <c r="E67" i="3"/>
  <c r="J73" i="3"/>
  <c r="I73" i="3"/>
  <c r="H73" i="3"/>
  <c r="F73" i="3"/>
  <c r="J68" i="3"/>
  <c r="I68" i="3"/>
  <c r="H68" i="3"/>
  <c r="G68" i="3"/>
  <c r="F68" i="3"/>
  <c r="E68" i="3"/>
  <c r="J67" i="3"/>
  <c r="I67" i="3"/>
  <c r="H67" i="3"/>
  <c r="J120" i="3" l="1"/>
  <c r="I120" i="3"/>
  <c r="E120" i="3"/>
  <c r="F120" i="3"/>
  <c r="H120" i="3"/>
  <c r="G120" i="3"/>
  <c r="G144" i="7"/>
  <c r="F145" i="7"/>
  <c r="F144" i="7" s="1"/>
  <c r="F141" i="7"/>
  <c r="J141" i="7"/>
  <c r="I141" i="7"/>
  <c r="H141" i="7"/>
  <c r="G142" i="7"/>
  <c r="G141" i="7" s="1"/>
  <c r="E145" i="7" l="1"/>
  <c r="E144" i="7" s="1"/>
  <c r="E142" i="7"/>
  <c r="E141" i="7" s="1"/>
  <c r="J114" i="7" l="1"/>
  <c r="I115" i="7"/>
  <c r="I114" i="7" s="1"/>
  <c r="H114" i="7"/>
  <c r="G115" i="7"/>
  <c r="G114" i="7" s="1"/>
  <c r="F114" i="7"/>
  <c r="E115" i="7"/>
  <c r="E114" i="7" s="1"/>
  <c r="G88" i="7"/>
  <c r="F88" i="7"/>
  <c r="J88" i="7"/>
  <c r="I88" i="7"/>
  <c r="H88" i="7"/>
  <c r="E16" i="7"/>
  <c r="E18" i="7"/>
  <c r="G18" i="7"/>
  <c r="F18" i="7"/>
  <c r="G16" i="7"/>
  <c r="F16" i="7"/>
  <c r="F11" i="7"/>
  <c r="E79" i="7"/>
  <c r="J37" i="7"/>
  <c r="J36" i="7" s="1"/>
  <c r="I37" i="7"/>
  <c r="I36" i="7" s="1"/>
  <c r="H37" i="7"/>
  <c r="G37" i="7"/>
  <c r="E37" i="7"/>
  <c r="F29" i="7"/>
  <c r="E29" i="7"/>
  <c r="J18" i="7"/>
  <c r="J16" i="7"/>
  <c r="I18" i="7"/>
  <c r="I16" i="7"/>
  <c r="H18" i="7"/>
  <c r="H16" i="7"/>
  <c r="F94" i="3" l="1"/>
  <c r="G94" i="3"/>
  <c r="E94" i="3"/>
  <c r="F64" i="3" l="1"/>
  <c r="G64" i="3"/>
  <c r="G27" i="3" s="1"/>
  <c r="H64" i="3"/>
  <c r="H27" i="3" s="1"/>
  <c r="I64" i="3"/>
  <c r="J64" i="3"/>
  <c r="E64" i="3"/>
  <c r="F54" i="3"/>
  <c r="H54" i="3"/>
  <c r="I54" i="3"/>
  <c r="J54" i="3"/>
  <c r="E54" i="3"/>
  <c r="F69" i="3"/>
  <c r="G69" i="3"/>
  <c r="G32" i="3" s="1"/>
  <c r="H69" i="3"/>
  <c r="I69" i="3"/>
  <c r="J69" i="3"/>
  <c r="E69" i="3"/>
  <c r="F60" i="7"/>
  <c r="G60" i="7"/>
  <c r="H60" i="7"/>
  <c r="I60" i="7"/>
  <c r="J60" i="7"/>
  <c r="E60" i="7"/>
  <c r="J30" i="1" l="1"/>
  <c r="K30" i="1"/>
  <c r="J65" i="3"/>
  <c r="J66" i="3"/>
  <c r="J75" i="3"/>
  <c r="J80" i="3"/>
  <c r="J81" i="3"/>
  <c r="J84" i="3"/>
  <c r="J94" i="3"/>
  <c r="J88" i="3" s="1"/>
  <c r="J102" i="3"/>
  <c r="J104" i="3"/>
  <c r="J111" i="3"/>
  <c r="J112" i="3"/>
  <c r="J51" i="3"/>
  <c r="J58" i="3"/>
  <c r="J60" i="3"/>
  <c r="J50" i="3"/>
  <c r="J38" i="3"/>
  <c r="J37" i="3" s="1"/>
  <c r="J32" i="3"/>
  <c r="J18" i="3"/>
  <c r="J16" i="3"/>
  <c r="J83" i="7"/>
  <c r="J82" i="7" s="1"/>
  <c r="J81" i="7" s="1"/>
  <c r="J11" i="7"/>
  <c r="J10" i="7" s="1"/>
  <c r="J24" i="7"/>
  <c r="J23" i="7" s="1"/>
  <c r="J22" i="7" s="1"/>
  <c r="J29" i="7"/>
  <c r="J28" i="7" s="1"/>
  <c r="J27" i="7" s="1"/>
  <c r="J50" i="7"/>
  <c r="J49" i="7" s="1"/>
  <c r="J57" i="7"/>
  <c r="J56" i="7" s="1"/>
  <c r="J68" i="7"/>
  <c r="J67" i="7" s="1"/>
  <c r="J77" i="7"/>
  <c r="J76" i="7" s="1"/>
  <c r="J75" i="7" s="1"/>
  <c r="J87" i="7"/>
  <c r="J93" i="7"/>
  <c r="J92" i="7" s="1"/>
  <c r="J97" i="7"/>
  <c r="J96" i="7" s="1"/>
  <c r="J101" i="7"/>
  <c r="J100" i="7" s="1"/>
  <c r="J105" i="7"/>
  <c r="J104" i="7" s="1"/>
  <c r="J111" i="7"/>
  <c r="J110" i="7" s="1"/>
  <c r="J121" i="7"/>
  <c r="J123" i="7"/>
  <c r="J126" i="7"/>
  <c r="J128" i="7"/>
  <c r="J131" i="7"/>
  <c r="J133" i="7"/>
  <c r="J136" i="7"/>
  <c r="J135" i="7" s="1"/>
  <c r="J139" i="7"/>
  <c r="J138" i="7" s="1"/>
  <c r="J155" i="7"/>
  <c r="J154" i="7" s="1"/>
  <c r="J153" i="7" s="1"/>
  <c r="J118" i="7"/>
  <c r="J33" i="3"/>
  <c r="J53" i="7"/>
  <c r="J45" i="7"/>
  <c r="G46" i="5"/>
  <c r="J33" i="7"/>
  <c r="J32" i="7" s="1"/>
  <c r="J14" i="7"/>
  <c r="J55" i="7" l="1"/>
  <c r="J34" i="3"/>
  <c r="J48" i="3"/>
  <c r="J62" i="3"/>
  <c r="J9" i="7"/>
  <c r="J109" i="3"/>
  <c r="J35" i="3"/>
  <c r="J28" i="3"/>
  <c r="J98" i="3"/>
  <c r="J78" i="3"/>
  <c r="J27" i="3"/>
  <c r="J120" i="7"/>
  <c r="J125" i="7"/>
  <c r="J130" i="7"/>
  <c r="J44" i="7"/>
  <c r="J8" i="7" s="1"/>
  <c r="H94" i="3"/>
  <c r="I94" i="3"/>
  <c r="F33" i="7"/>
  <c r="F32" i="7" s="1"/>
  <c r="G33" i="7"/>
  <c r="G32" i="7" s="1"/>
  <c r="H33" i="7"/>
  <c r="H32" i="7" s="1"/>
  <c r="I33" i="7"/>
  <c r="I32" i="7" s="1"/>
  <c r="J117" i="7" l="1"/>
  <c r="J108" i="3"/>
  <c r="K21" i="1" s="1"/>
  <c r="J26" i="3"/>
  <c r="J47" i="3"/>
  <c r="J85" i="7"/>
  <c r="E33" i="7"/>
  <c r="E32" i="7" s="1"/>
  <c r="J125" i="3" l="1"/>
  <c r="J11" i="3"/>
  <c r="K17" i="1" s="1"/>
  <c r="K16" i="1" s="1"/>
  <c r="J7" i="7"/>
  <c r="G40" i="5" s="1"/>
  <c r="G11" i="5" s="1"/>
  <c r="K20" i="1"/>
  <c r="K19" i="1" s="1"/>
  <c r="F38" i="1"/>
  <c r="K22" i="1" l="1"/>
  <c r="K31" i="1" s="1"/>
  <c r="K38" i="1" s="1"/>
  <c r="G41" i="5"/>
  <c r="F112" i="3"/>
  <c r="G112" i="3"/>
  <c r="H112" i="3"/>
  <c r="I112" i="3"/>
  <c r="E112" i="3"/>
  <c r="F111" i="3"/>
  <c r="G111" i="3"/>
  <c r="H111" i="3"/>
  <c r="I111" i="3"/>
  <c r="E111" i="3"/>
  <c r="F66" i="3"/>
  <c r="G66" i="3"/>
  <c r="H66" i="3"/>
  <c r="I66" i="3"/>
  <c r="E66" i="3"/>
  <c r="F65" i="3"/>
  <c r="G65" i="3"/>
  <c r="H65" i="3"/>
  <c r="I65" i="3"/>
  <c r="E65" i="3"/>
  <c r="E62" i="3" s="1"/>
  <c r="F51" i="3"/>
  <c r="G51" i="3"/>
  <c r="H51" i="3"/>
  <c r="I51" i="3"/>
  <c r="E51" i="3"/>
  <c r="F50" i="3"/>
  <c r="G50" i="3"/>
  <c r="H50" i="3"/>
  <c r="I50" i="3"/>
  <c r="E50" i="3"/>
  <c r="F118" i="7"/>
  <c r="G118" i="7"/>
  <c r="H118" i="7"/>
  <c r="I118" i="7"/>
  <c r="E118" i="7"/>
  <c r="F33" i="3"/>
  <c r="G33" i="3"/>
  <c r="F53" i="7"/>
  <c r="H53" i="7"/>
  <c r="I53" i="7"/>
  <c r="E53" i="7"/>
  <c r="F14" i="7"/>
  <c r="G14" i="7"/>
  <c r="H14" i="7"/>
  <c r="I14" i="7"/>
  <c r="E14" i="7"/>
  <c r="E109" i="3" l="1"/>
  <c r="E108" i="3" s="1"/>
  <c r="G109" i="3"/>
  <c r="G108" i="3" s="1"/>
  <c r="F109" i="3"/>
  <c r="F108" i="3" s="1"/>
  <c r="I109" i="3"/>
  <c r="I108" i="3" s="1"/>
  <c r="H109" i="3"/>
  <c r="H108" i="3" s="1"/>
  <c r="H35" i="3"/>
  <c r="F35" i="3"/>
  <c r="E35" i="3"/>
  <c r="I35" i="3"/>
  <c r="I33" i="3"/>
  <c r="H33" i="3"/>
  <c r="I105" i="7" l="1"/>
  <c r="I29" i="7"/>
  <c r="I28" i="7" s="1"/>
  <c r="I27" i="7" s="1"/>
  <c r="I155" i="7"/>
  <c r="I139" i="7"/>
  <c r="I138" i="7" s="1"/>
  <c r="I136" i="7"/>
  <c r="I133" i="7"/>
  <c r="I131" i="7"/>
  <c r="I128" i="7"/>
  <c r="I126" i="7"/>
  <c r="I123" i="7"/>
  <c r="I121" i="7"/>
  <c r="I111" i="7"/>
  <c r="I101" i="7"/>
  <c r="I100" i="7" s="1"/>
  <c r="I97" i="7"/>
  <c r="I93" i="7"/>
  <c r="I92" i="7" s="1"/>
  <c r="I83" i="7"/>
  <c r="I82" i="7" s="1"/>
  <c r="I81" i="7" s="1"/>
  <c r="I77" i="7"/>
  <c r="I76" i="7" s="1"/>
  <c r="I75" i="7" s="1"/>
  <c r="I68" i="7"/>
  <c r="I67" i="7" s="1"/>
  <c r="I34" i="3" s="1"/>
  <c r="I57" i="7"/>
  <c r="I56" i="7" s="1"/>
  <c r="I55" i="7" s="1"/>
  <c r="I8" i="7" s="1"/>
  <c r="I50" i="7"/>
  <c r="I49" i="7" s="1"/>
  <c r="I46" i="7"/>
  <c r="I45" i="7" s="1"/>
  <c r="I40" i="7"/>
  <c r="I39" i="7" s="1"/>
  <c r="I24" i="7"/>
  <c r="I23" i="7" s="1"/>
  <c r="I22" i="7" s="1"/>
  <c r="I11" i="7"/>
  <c r="I10" i="7" s="1"/>
  <c r="I9" i="7" s="1"/>
  <c r="I104" i="3"/>
  <c r="I102" i="3"/>
  <c r="I84" i="3"/>
  <c r="I81" i="3"/>
  <c r="I80" i="3"/>
  <c r="I75" i="3"/>
  <c r="I62" i="3" s="1"/>
  <c r="I32" i="3"/>
  <c r="I60" i="3"/>
  <c r="I58" i="3"/>
  <c r="I48" i="3" s="1"/>
  <c r="I38" i="3"/>
  <c r="I18" i="3"/>
  <c r="I16" i="3"/>
  <c r="F104" i="3"/>
  <c r="G104" i="3"/>
  <c r="H104" i="3"/>
  <c r="F40" i="7"/>
  <c r="F39" i="7" s="1"/>
  <c r="G40" i="7"/>
  <c r="G39" i="7" s="1"/>
  <c r="H40" i="7"/>
  <c r="H39" i="7" s="1"/>
  <c r="E40" i="7"/>
  <c r="E39" i="7" s="1"/>
  <c r="F46" i="5" l="1"/>
  <c r="I130" i="7"/>
  <c r="I110" i="7"/>
  <c r="I135" i="7"/>
  <c r="I78" i="3"/>
  <c r="I27" i="3"/>
  <c r="I28" i="3"/>
  <c r="I154" i="7"/>
  <c r="I104" i="7"/>
  <c r="I96" i="7"/>
  <c r="I87" i="7"/>
  <c r="I44" i="7"/>
  <c r="I98" i="3"/>
  <c r="I37" i="3"/>
  <c r="I88" i="3"/>
  <c r="I120" i="7"/>
  <c r="I125" i="7"/>
  <c r="I117" i="7" l="1"/>
  <c r="I26" i="3"/>
  <c r="I11" i="3" s="1"/>
  <c r="I153" i="7"/>
  <c r="I85" i="7"/>
  <c r="I47" i="3"/>
  <c r="E12" i="3"/>
  <c r="F18" i="3"/>
  <c r="G18" i="3"/>
  <c r="H18" i="3"/>
  <c r="E18" i="3"/>
  <c r="F16" i="3"/>
  <c r="G16" i="3"/>
  <c r="H16" i="3"/>
  <c r="E16" i="3"/>
  <c r="F38" i="3"/>
  <c r="F37" i="3" s="1"/>
  <c r="G38" i="3"/>
  <c r="G37" i="3" s="1"/>
  <c r="H38" i="3"/>
  <c r="E38" i="3"/>
  <c r="F102" i="3"/>
  <c r="F98" i="3" s="1"/>
  <c r="G102" i="3"/>
  <c r="G98" i="3" s="1"/>
  <c r="H102" i="3"/>
  <c r="E102" i="3"/>
  <c r="F88" i="3"/>
  <c r="G88" i="3"/>
  <c r="F84" i="3"/>
  <c r="H84" i="3"/>
  <c r="F81" i="3"/>
  <c r="G81" i="3"/>
  <c r="H81" i="3"/>
  <c r="H28" i="3" s="1"/>
  <c r="E81" i="3"/>
  <c r="F80" i="3"/>
  <c r="G80" i="3"/>
  <c r="H80" i="3"/>
  <c r="E80" i="3"/>
  <c r="F75" i="3"/>
  <c r="F62" i="3" s="1"/>
  <c r="G75" i="3"/>
  <c r="G62" i="3" s="1"/>
  <c r="H75" i="3"/>
  <c r="H62" i="3" s="1"/>
  <c r="F32" i="3"/>
  <c r="F60" i="3"/>
  <c r="G60" i="3"/>
  <c r="G48" i="3" s="1"/>
  <c r="H60" i="3"/>
  <c r="E60" i="3"/>
  <c r="E48" i="3" s="1"/>
  <c r="F58" i="3"/>
  <c r="H58" i="3"/>
  <c r="H48" i="3" s="1"/>
  <c r="F48" i="3" l="1"/>
  <c r="G28" i="3"/>
  <c r="G26" i="3" s="1"/>
  <c r="E78" i="3"/>
  <c r="F28" i="3"/>
  <c r="H78" i="3"/>
  <c r="F78" i="3"/>
  <c r="G78" i="3"/>
  <c r="H32" i="3"/>
  <c r="H26" i="3" s="1"/>
  <c r="H11" i="3" s="1"/>
  <c r="F27" i="3"/>
  <c r="J17" i="1"/>
  <c r="J16" i="1" s="1"/>
  <c r="I7" i="7"/>
  <c r="F40" i="5" s="1"/>
  <c r="H98" i="3"/>
  <c r="J21" i="1"/>
  <c r="I125" i="3"/>
  <c r="J20" i="1"/>
  <c r="E88" i="3"/>
  <c r="E37" i="3"/>
  <c r="H88" i="3"/>
  <c r="E98" i="3"/>
  <c r="H37" i="3"/>
  <c r="G21" i="1"/>
  <c r="H21" i="1"/>
  <c r="G47" i="3" l="1"/>
  <c r="E47" i="3"/>
  <c r="F26" i="3"/>
  <c r="F11" i="3" s="1"/>
  <c r="F41" i="5"/>
  <c r="F11" i="5"/>
  <c r="J19" i="1"/>
  <c r="F47" i="3"/>
  <c r="G20" i="1" s="1"/>
  <c r="H47" i="3"/>
  <c r="H83" i="7"/>
  <c r="G83" i="7"/>
  <c r="G82" i="7" s="1"/>
  <c r="G81" i="7" s="1"/>
  <c r="F83" i="7"/>
  <c r="F82" i="7" s="1"/>
  <c r="F81" i="7" s="1"/>
  <c r="E83" i="7"/>
  <c r="H77" i="7"/>
  <c r="G77" i="7"/>
  <c r="G76" i="7" s="1"/>
  <c r="G75" i="7" s="1"/>
  <c r="F77" i="7"/>
  <c r="F76" i="7" s="1"/>
  <c r="F75" i="7" s="1"/>
  <c r="E77" i="7"/>
  <c r="H133" i="7"/>
  <c r="G133" i="7"/>
  <c r="F133" i="7"/>
  <c r="E133" i="7"/>
  <c r="F136" i="7"/>
  <c r="F135" i="7" s="1"/>
  <c r="G136" i="7"/>
  <c r="G135" i="7" s="1"/>
  <c r="H136" i="7"/>
  <c r="E136" i="7"/>
  <c r="H155" i="7"/>
  <c r="G155" i="7"/>
  <c r="G154" i="7" s="1"/>
  <c r="G153" i="7" s="1"/>
  <c r="F155" i="7"/>
  <c r="F154" i="7" s="1"/>
  <c r="F153" i="7" s="1"/>
  <c r="E155" i="7"/>
  <c r="F139" i="7"/>
  <c r="F138" i="7" s="1"/>
  <c r="G139" i="7"/>
  <c r="G138" i="7" s="1"/>
  <c r="H139" i="7"/>
  <c r="E139" i="7"/>
  <c r="F131" i="7"/>
  <c r="G131" i="7"/>
  <c r="H131" i="7"/>
  <c r="E131" i="7"/>
  <c r="F126" i="7"/>
  <c r="G126" i="7"/>
  <c r="H126" i="7"/>
  <c r="E126" i="7"/>
  <c r="F128" i="7"/>
  <c r="G128" i="7"/>
  <c r="H128" i="7"/>
  <c r="E128" i="7"/>
  <c r="F123" i="7"/>
  <c r="G123" i="7"/>
  <c r="H123" i="7"/>
  <c r="E123" i="7"/>
  <c r="F121" i="7"/>
  <c r="G121" i="7"/>
  <c r="H121" i="7"/>
  <c r="E121" i="7"/>
  <c r="F105" i="7"/>
  <c r="F104" i="7" s="1"/>
  <c r="G105" i="7"/>
  <c r="G104" i="7" s="1"/>
  <c r="H105" i="7"/>
  <c r="E105" i="7"/>
  <c r="H93" i="7"/>
  <c r="G93" i="7"/>
  <c r="G92" i="7" s="1"/>
  <c r="F93" i="7"/>
  <c r="F92" i="7" s="1"/>
  <c r="E93" i="7"/>
  <c r="H111" i="7"/>
  <c r="G111" i="7"/>
  <c r="G110" i="7" s="1"/>
  <c r="F111" i="7"/>
  <c r="F110" i="7" s="1"/>
  <c r="E111" i="7"/>
  <c r="G130" i="7" l="1"/>
  <c r="F130" i="7"/>
  <c r="F125" i="7"/>
  <c r="H135" i="7"/>
  <c r="H110" i="7"/>
  <c r="E154" i="7"/>
  <c r="E153" i="7" s="1"/>
  <c r="H154" i="7"/>
  <c r="H138" i="7"/>
  <c r="E138" i="7"/>
  <c r="E135" i="7"/>
  <c r="G120" i="7"/>
  <c r="F120" i="7"/>
  <c r="F117" i="7" s="1"/>
  <c r="E110" i="7"/>
  <c r="H104" i="7"/>
  <c r="E104" i="7"/>
  <c r="H92" i="7"/>
  <c r="E92" i="7"/>
  <c r="E87" i="7"/>
  <c r="H82" i="7"/>
  <c r="E82" i="7"/>
  <c r="H76" i="7"/>
  <c r="E76" i="7"/>
  <c r="E75" i="7" s="1"/>
  <c r="F125" i="3"/>
  <c r="F21" i="1"/>
  <c r="J22" i="1"/>
  <c r="J31" i="1" s="1"/>
  <c r="J38" i="1" s="1"/>
  <c r="I21" i="1"/>
  <c r="G125" i="3"/>
  <c r="H20" i="1"/>
  <c r="H125" i="3"/>
  <c r="I20" i="1"/>
  <c r="E125" i="3"/>
  <c r="F20" i="1"/>
  <c r="E130" i="7"/>
  <c r="H130" i="7"/>
  <c r="H120" i="7"/>
  <c r="E125" i="7"/>
  <c r="H125" i="7"/>
  <c r="G125" i="7"/>
  <c r="E120" i="7"/>
  <c r="E117" i="7" s="1"/>
  <c r="H101" i="7"/>
  <c r="G101" i="7"/>
  <c r="G100" i="7" s="1"/>
  <c r="F101" i="7"/>
  <c r="F100" i="7" s="1"/>
  <c r="E101" i="7"/>
  <c r="H97" i="7"/>
  <c r="G97" i="7"/>
  <c r="G96" i="7" s="1"/>
  <c r="F97" i="7"/>
  <c r="F96" i="7" s="1"/>
  <c r="E97" i="7"/>
  <c r="H87" i="7"/>
  <c r="G87" i="7"/>
  <c r="F87" i="7"/>
  <c r="H68" i="7"/>
  <c r="G68" i="7"/>
  <c r="G67" i="7" s="1"/>
  <c r="F68" i="7"/>
  <c r="F67" i="7" s="1"/>
  <c r="E68" i="7"/>
  <c r="H50" i="7"/>
  <c r="G50" i="7"/>
  <c r="G49" i="7" s="1"/>
  <c r="F50" i="7"/>
  <c r="F49" i="7" s="1"/>
  <c r="E50" i="7"/>
  <c r="H57" i="7"/>
  <c r="G57" i="7"/>
  <c r="G56" i="7" s="1"/>
  <c r="G55" i="7" s="1"/>
  <c r="F57" i="7"/>
  <c r="F56" i="7" s="1"/>
  <c r="E57" i="7"/>
  <c r="H46" i="7"/>
  <c r="G46" i="7"/>
  <c r="G45" i="7" s="1"/>
  <c r="F46" i="7"/>
  <c r="F45" i="7" s="1"/>
  <c r="E46" i="7"/>
  <c r="D46" i="5"/>
  <c r="C46" i="5"/>
  <c r="H29" i="7"/>
  <c r="G29" i="7"/>
  <c r="G28" i="7" s="1"/>
  <c r="G27" i="7" s="1"/>
  <c r="F28" i="7"/>
  <c r="F27" i="7" s="1"/>
  <c r="H24" i="7"/>
  <c r="G24" i="7"/>
  <c r="G23" i="7" s="1"/>
  <c r="G22" i="7" s="1"/>
  <c r="F24" i="7"/>
  <c r="F23" i="7" s="1"/>
  <c r="F22" i="7" s="1"/>
  <c r="E24" i="7"/>
  <c r="F10" i="7"/>
  <c r="F9" i="7" s="1"/>
  <c r="G10" i="7"/>
  <c r="G9" i="7" s="1"/>
  <c r="G8" i="7" s="1"/>
  <c r="H11" i="7"/>
  <c r="E11" i="7"/>
  <c r="H117" i="7" l="1"/>
  <c r="G117" i="7"/>
  <c r="G85" i="7"/>
  <c r="E67" i="7"/>
  <c r="H100" i="7"/>
  <c r="H56" i="7"/>
  <c r="H67" i="7"/>
  <c r="H153" i="7"/>
  <c r="E100" i="7"/>
  <c r="H96" i="7"/>
  <c r="E96" i="7"/>
  <c r="H81" i="7"/>
  <c r="E81" i="7"/>
  <c r="H49" i="7"/>
  <c r="G44" i="7"/>
  <c r="F44" i="7"/>
  <c r="E49" i="7"/>
  <c r="H45" i="7"/>
  <c r="E45" i="7"/>
  <c r="H75" i="7"/>
  <c r="H28" i="7"/>
  <c r="E28" i="7"/>
  <c r="H23" i="7"/>
  <c r="E23" i="7"/>
  <c r="H10" i="7"/>
  <c r="H9" i="7" s="1"/>
  <c r="E10" i="7"/>
  <c r="E9" i="7" s="1"/>
  <c r="F85" i="7"/>
  <c r="H19" i="1"/>
  <c r="H30" i="1"/>
  <c r="F48" i="1"/>
  <c r="G45" i="1" s="1"/>
  <c r="G48" i="1" s="1"/>
  <c r="I30" i="1"/>
  <c r="G30" i="1"/>
  <c r="F30" i="1"/>
  <c r="I19" i="1"/>
  <c r="G19" i="1"/>
  <c r="F19" i="1"/>
  <c r="F17" i="1" l="1"/>
  <c r="F16" i="1" s="1"/>
  <c r="G17" i="1"/>
  <c r="G16" i="1" s="1"/>
  <c r="G22" i="1" s="1"/>
  <c r="G31" i="1" s="1"/>
  <c r="G38" i="1" s="1"/>
  <c r="G39" i="1" s="1"/>
  <c r="C40" i="5"/>
  <c r="H85" i="7"/>
  <c r="E46" i="5"/>
  <c r="H44" i="7"/>
  <c r="E44" i="7"/>
  <c r="H27" i="7"/>
  <c r="E27" i="7"/>
  <c r="H22" i="7"/>
  <c r="E22" i="7"/>
  <c r="I45" i="1"/>
  <c r="I48" i="1" s="1"/>
  <c r="H45" i="1"/>
  <c r="H48" i="1" s="1"/>
  <c r="I17" i="1" l="1"/>
  <c r="I16" i="1" s="1"/>
  <c r="I22" i="1" s="1"/>
  <c r="G7" i="7"/>
  <c r="D40" i="5" s="1"/>
  <c r="D41" i="5" s="1"/>
  <c r="B46" i="5"/>
  <c r="C41" i="5"/>
  <c r="C11" i="5"/>
  <c r="F22" i="1"/>
  <c r="D11" i="5" l="1"/>
  <c r="E7" i="7"/>
  <c r="I31" i="1"/>
  <c r="I38" i="1" s="1"/>
  <c r="I39" i="1" s="1"/>
  <c r="H7" i="7"/>
  <c r="B40" i="5" l="1"/>
  <c r="E40" i="5"/>
  <c r="B41" i="5" l="1"/>
  <c r="B11" i="5"/>
  <c r="E41" i="5"/>
  <c r="E11" i="5"/>
  <c r="H17" i="1" l="1"/>
  <c r="H16" i="1" s="1"/>
  <c r="H22" i="1" s="1"/>
  <c r="H31" i="1" l="1"/>
  <c r="H38" i="1" s="1"/>
  <c r="H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OS.BV.70</author>
  </authors>
  <commentList>
    <comment ref="H37" authorId="0" shapeId="0" xr:uid="{E59B1A98-3F89-43BD-B41D-F5BC6DF39FC0}">
      <text>
        <r>
          <rPr>
            <b/>
            <sz val="9"/>
            <color indexed="81"/>
            <rFont val="Segoe UI"/>
            <charset val="1"/>
          </rPr>
          <t>OS.BV.70:</t>
        </r>
        <r>
          <rPr>
            <sz val="9"/>
            <color indexed="81"/>
            <rFont val="Segoe UI"/>
            <charset val="1"/>
          </rPr>
          <t xml:space="preserve">
ovdje upiši podatak iz tablice od SDŽ REZULTAT POSL.</t>
        </r>
      </text>
    </comment>
  </commentList>
</comments>
</file>

<file path=xl/sharedStrings.xml><?xml version="1.0" encoding="utf-8"?>
<sst xmlns="http://schemas.openxmlformats.org/spreadsheetml/2006/main" count="588" uniqueCount="227">
  <si>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</si>
  <si>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</si>
  <si>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</si>
  <si>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</si>
  <si>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</si>
  <si>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</si>
  <si>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</si>
  <si>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</si>
  <si>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</si>
  <si>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</si>
  <si>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</si>
  <si>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</si>
  <si>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</si>
  <si>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</si>
  <si>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</si>
  <si>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</si>
  <si>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</si>
  <si>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</si>
  <si>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</si>
  <si>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</si>
  <si>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</si>
  <si>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</si>
  <si>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</si>
  <si>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</si>
  <si>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</si>
  <si>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</si>
  <si>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</si>
  <si>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</si>
  <si>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</si>
  <si>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</si>
  <si>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</si>
  <si>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</si>
  <si>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</si>
  <si>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</si>
  <si>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</si>
  <si>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</si>
  <si>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…</t>
  </si>
  <si>
    <t>Rashodi za nabavu proizvedene dugotrajne imovine</t>
  </si>
  <si>
    <t>Naziv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</si>
  <si>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</si>
  <si>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</si>
  <si>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</si>
  <si>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</si>
  <si>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</si>
  <si>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</si>
  <si>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</si>
  <si>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</si>
  <si>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</si>
  <si>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</si>
  <si>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</si>
  <si>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</si>
  <si>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</si>
  <si>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</si>
  <si>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</si>
  <si>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</si>
  <si>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</si>
  <si>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</si>
  <si>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</si>
  <si>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</si>
  <si>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8.2.</t>
  </si>
  <si>
    <t>Namjenski primici od zaduživanja proračunski korisnici</t>
  </si>
  <si>
    <t>Primljeni povrati glavnica danih zajmova i depozita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</si>
  <si>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</si>
  <si>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</si>
  <si>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</si>
  <si>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</si>
  <si>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</si>
  <si>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</si>
  <si>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</si>
  <si>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</si>
  <si>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</si>
  <si>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</si>
  <si>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</si>
  <si>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</si>
  <si>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</si>
  <si>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</si>
  <si>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</si>
  <si>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</si>
  <si>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</si>
  <si>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</si>
  <si>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</si>
  <si>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</si>
  <si>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</si>
  <si>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</si>
  <si>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</si>
  <si>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</si>
  <si>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</si>
  <si>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</si>
  <si>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</si>
  <si>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</si>
  <si>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</si>
  <si>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</si>
  <si>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</si>
  <si>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</si>
  <si>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</si>
  <si>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</si>
  <si>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</si>
  <si>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</si>
  <si>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</si>
  <si>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</si>
  <si>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</si>
  <si>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</si>
  <si>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</si>
  <si>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</si>
  <si>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</si>
  <si>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</si>
  <si>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</si>
  <si>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</si>
  <si>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</si>
  <si>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</si>
  <si>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</si>
  <si>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</si>
  <si>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</si>
  <si>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</si>
  <si>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</si>
  <si>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</si>
  <si>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</si>
  <si>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</si>
  <si>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</si>
  <si>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</si>
  <si>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</si>
  <si>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PROGRAM 4001</t>
  </si>
  <si>
    <t>Razvoj odgojno obrazovnog sustava</t>
  </si>
  <si>
    <t>Aktivnost A400103</t>
  </si>
  <si>
    <t>Natjecanja, manifestacije i ostalo</t>
  </si>
  <si>
    <t>Izvor financiranja 1.1.1.</t>
  </si>
  <si>
    <t>Aktivnost A400104</t>
  </si>
  <si>
    <t>E - škole</t>
  </si>
  <si>
    <t>Aktivnost A400115</t>
  </si>
  <si>
    <t>Osobni pomoćnici i pomoćnici u nastavi</t>
  </si>
  <si>
    <t>Aktivnost T400110</t>
  </si>
  <si>
    <t>Financiranje troškova prehrane za  učenike OŠ</t>
  </si>
  <si>
    <t>Aktivnost T400121</t>
  </si>
  <si>
    <t>Aktivnost T400122</t>
  </si>
  <si>
    <t>Učimo zajedno VI</t>
  </si>
  <si>
    <t>Učimo zajedno VII</t>
  </si>
  <si>
    <t>Izvor financiranja 4.4.1.</t>
  </si>
  <si>
    <t>Prihodi za posebne namjene-Decentralizacija</t>
  </si>
  <si>
    <t>Izvor financiranja 5.3.1.</t>
  </si>
  <si>
    <t>Pomoći EU</t>
  </si>
  <si>
    <t>PROGRAM 4030</t>
  </si>
  <si>
    <t>Osnovnoškolsko obrazovanje</t>
  </si>
  <si>
    <t>Izvor financiranja 3.2.1.</t>
  </si>
  <si>
    <t>Izvor financiranja 5.4.1.</t>
  </si>
  <si>
    <t>Pomoći PK</t>
  </si>
  <si>
    <t>Aktivnost A403001</t>
  </si>
  <si>
    <t>Rashodi djelatnosti</t>
  </si>
  <si>
    <t>Izvor financiranja 4.8.1.</t>
  </si>
  <si>
    <t>Izvor financiranja 6.2.1.</t>
  </si>
  <si>
    <t>Donacije PK</t>
  </si>
  <si>
    <t>Izvor financiranja 3.2.2.</t>
  </si>
  <si>
    <t>Prihodi za posebne namjene PK</t>
  </si>
  <si>
    <t>Naknade građanima</t>
  </si>
  <si>
    <t>Rashodi za nabavu proiz. dug.im.</t>
  </si>
  <si>
    <t>Rashodi za nabavu nefin. imovine</t>
  </si>
  <si>
    <t>Aktivnost A403004</t>
  </si>
  <si>
    <t>Prijevoz učenika osnovnih škola</t>
  </si>
  <si>
    <t>Aktivnost A403002</t>
  </si>
  <si>
    <t>Izgradnja i uređenje objekata te nabava i održavanje opreme</t>
  </si>
  <si>
    <t>Aktivnost T400111</t>
  </si>
  <si>
    <t>Opskrba školskih ustanova higijenskim potrep. za učenice</t>
  </si>
  <si>
    <t>Školski medni dan</t>
  </si>
  <si>
    <t>Izvor financiranja 5.1.1.</t>
  </si>
  <si>
    <t xml:space="preserve">Pomoći </t>
  </si>
  <si>
    <t>5.1.</t>
  </si>
  <si>
    <t>Pomoći</t>
  </si>
  <si>
    <t>Naknade građanima i kućanstvima</t>
  </si>
  <si>
    <t>UKUPNO:</t>
  </si>
  <si>
    <t>Pomoći iz inoz. i od subjekata unutar općeg proračuna</t>
  </si>
  <si>
    <t>Prihodi iz nadležnog pror. i od HZZO-a temeljem ug. obveza</t>
  </si>
  <si>
    <t>Prihodi od upr. i adm. pristojbi, po propisima i naknada</t>
  </si>
  <si>
    <t>Prihodi od prodaje proizvoda i robe te pruženih usluga</t>
  </si>
  <si>
    <t>Kazne, upravne mjere i ostali prihodi</t>
  </si>
  <si>
    <t>Vlastiti prihodi PK - preneseni</t>
  </si>
  <si>
    <t>Aktivnost T400101</t>
  </si>
  <si>
    <t>3.2.2.</t>
  </si>
  <si>
    <t>Izvor financiranja 1.1.2.</t>
  </si>
  <si>
    <t>Opći prihodi i primici - prenesena s.</t>
  </si>
  <si>
    <t>Pomoći EU - prenesena sredstva</t>
  </si>
  <si>
    <t>Rashodi za zaposelne</t>
  </si>
  <si>
    <t>Izvof financiranja 1.1.1.</t>
  </si>
  <si>
    <t>Opći prihodi i primici - prenesena sredstva</t>
  </si>
  <si>
    <t>Pomoći EU - prenesena sredstava</t>
  </si>
  <si>
    <t>Izvor financiranja 5.3.2.</t>
  </si>
  <si>
    <t>Nabava udžbenika i drugih obrazovnih materijala</t>
  </si>
  <si>
    <t>Aktivnost A400118</t>
  </si>
  <si>
    <t>5.3.2.</t>
  </si>
  <si>
    <t>Projekcija proračuna za 2027.</t>
  </si>
  <si>
    <t>00403 Ustanove u osnovnom školstvu</t>
  </si>
  <si>
    <t>13166 OŠ OSTROG,Kaštel Lukšić</t>
  </si>
  <si>
    <t>Kapitalni projekt K400113</t>
  </si>
  <si>
    <t>Osnovna škola kao cjelodnevna škola</t>
  </si>
  <si>
    <t>Rashodi za dodatna ulaganja na nefinancijskoj imovini</t>
  </si>
  <si>
    <t>Izvor financiranja 5.4.2.</t>
  </si>
  <si>
    <t>Izvor financiranja 6.2.2.</t>
  </si>
  <si>
    <t>Donacije PK-prenesena sredstva</t>
  </si>
  <si>
    <t>Vlastiti prihodi PK - prenesena sredstva</t>
  </si>
  <si>
    <t>Pomoći PK-prenesena sredstva</t>
  </si>
  <si>
    <t>Rashodi za dodatna na nefinanc.imo.</t>
  </si>
  <si>
    <t>Izvor financiranja 4.4.2.</t>
  </si>
  <si>
    <t>Prihodi za posebne namjene-Decentralizacija prenesena</t>
  </si>
  <si>
    <t>Izvor finaciranja 6.2.1</t>
  </si>
  <si>
    <t xml:space="preserve">Pomoći proračunskim korisnicima </t>
  </si>
  <si>
    <t>Donacije proračunskim korisnicima SDŽ-prenesena</t>
  </si>
  <si>
    <t xml:space="preserve">Pomoći proračunskim korisnicima-prensena </t>
  </si>
  <si>
    <t>Prihodi za posebne namjene- Decentralizacija preneseni</t>
  </si>
  <si>
    <t>Prihodi za posebne namjene - Decentralizacija-prenseni</t>
  </si>
  <si>
    <t>Izvršenje 2024.</t>
  </si>
  <si>
    <t>Plan 2025.</t>
  </si>
  <si>
    <t>1. Rebalans 2025.</t>
  </si>
  <si>
    <t>Proračun za 2026.</t>
  </si>
  <si>
    <t>Projekcija proračuna za 2028.</t>
  </si>
  <si>
    <t xml:space="preserve">Rashodi za zaposlene </t>
  </si>
  <si>
    <t>Izvor financiranja 5.1.2.</t>
  </si>
  <si>
    <t>Pomoći - prenesena sredstva</t>
  </si>
  <si>
    <t>Pomoći proračunskim korisnicim SDŽ</t>
  </si>
  <si>
    <t>Aktivnosti A403003</t>
  </si>
  <si>
    <t xml:space="preserve">Pravno zastupanje,naknada štete i ostalo </t>
  </si>
  <si>
    <t>FINANCIJSKI PLAN PRORAČUNSKOG KORISNIKA JEDINICE LOKALNE I PODRUČNE (REGIONALNE) SAMOUPRAVE 
ZA 2026. I PROJEKCIJA ZA 2027. I 2028. GODINU</t>
  </si>
  <si>
    <t>Rahodi za nabavu proizvedene dug.im</t>
  </si>
  <si>
    <t>Pomoći-prensena sredstva</t>
  </si>
  <si>
    <t xml:space="preserve">Pomoći prenesena </t>
  </si>
  <si>
    <t>Pomoći EU-prensena sredstva</t>
  </si>
  <si>
    <t>Donacije proračunskim korisnicima SDŽ-prensena</t>
  </si>
  <si>
    <t>5.4.2.</t>
  </si>
  <si>
    <t>Pomoći proračunskim korisnicima -prensena sredstva</t>
  </si>
  <si>
    <t>Pomoći Prensena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</si>
</sst>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7"/>
      <color indexed="8"/>
      <name val="Aria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23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3" fontId="16" fillId="2" borderId="3" xfId="0" applyNumberFormat="1" applyFont="1" applyFill="1" applyBorder="1" applyAlignment="1">
      <alignment horizontal="right"/>
    </xf>
    <xf numFmtId="0" fontId="17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/>
    <xf numFmtId="0" fontId="19" fillId="0" borderId="3" xfId="1" applyNumberFormat="1" applyFont="1" applyFill="1" applyBorder="1" applyAlignment="1" applyProtection="1">
      <alignment horizontal="left" vertical="center" wrapText="1"/>
    </xf>
    <xf numFmtId="0" fontId="21" fillId="0" borderId="3" xfId="1" applyNumberFormat="1" applyFont="1" applyFill="1" applyBorder="1" applyAlignment="1" applyProtection="1">
      <alignment horizontal="left" vertical="center" wrapText="1"/>
    </xf>
    <xf numFmtId="0" fontId="17" fillId="0" borderId="3" xfId="0" applyFont="1" applyBorder="1"/>
    <xf numFmtId="0" fontId="0" fillId="0" borderId="3" xfId="0" applyBorder="1"/>
    <xf numFmtId="0" fontId="22" fillId="0" borderId="3" xfId="1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quotePrefix="1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6" fillId="4" borderId="4" xfId="0" applyNumberFormat="1" applyFont="1" applyFill="1" applyBorder="1" applyAlignment="1" applyProtection="1">
      <alignment horizontal="right" vertical="center" wrapText="1"/>
    </xf>
    <xf numFmtId="4" fontId="21" fillId="0" borderId="3" xfId="1" applyNumberFormat="1" applyFont="1" applyFill="1" applyBorder="1" applyAlignment="1" applyProtection="1">
      <alignment horizontal="right" vertical="center" wrapText="1"/>
    </xf>
    <xf numFmtId="4" fontId="10" fillId="2" borderId="3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 applyProtection="1">
      <alignment vertical="center" wrapText="1"/>
    </xf>
    <xf numFmtId="4" fontId="9" fillId="2" borderId="3" xfId="0" quotePrefix="1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 applyProtection="1">
      <alignment horizontal="left" vertical="center" wrapText="1"/>
    </xf>
    <xf numFmtId="4" fontId="9" fillId="2" borderId="3" xfId="0" quotePrefix="1" applyNumberFormat="1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right"/>
    </xf>
    <xf numFmtId="4" fontId="9" fillId="2" borderId="3" xfId="0" quotePrefix="1" applyNumberFormat="1" applyFont="1" applyFill="1" applyBorder="1" applyAlignment="1">
      <alignment horizontal="right" vertical="center"/>
    </xf>
    <xf numFmtId="4" fontId="8" fillId="2" borderId="3" xfId="0" quotePrefix="1" applyNumberFormat="1" applyFont="1" applyFill="1" applyBorder="1" applyAlignment="1">
      <alignment horizontal="right" vertical="center"/>
    </xf>
    <xf numFmtId="4" fontId="10" fillId="2" borderId="3" xfId="0" quotePrefix="1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 applyProtection="1">
      <alignment vertical="center" wrapText="1"/>
    </xf>
    <xf numFmtId="4" fontId="1" fillId="0" borderId="3" xfId="0" applyNumberFormat="1" applyFont="1" applyBorder="1" applyAlignment="1">
      <alignment vertical="center"/>
    </xf>
    <xf numFmtId="4" fontId="8" fillId="2" borderId="3" xfId="0" quotePrefix="1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Font="1" applyFill="1" applyBorder="1" applyAlignment="1">
      <alignment horizontal="left" vertical="center"/>
    </xf>
    <xf numFmtId="4" fontId="9" fillId="2" borderId="0" xfId="0" quotePrefix="1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/>
    </xf>
    <xf numFmtId="4" fontId="26" fillId="2" borderId="3" xfId="0" quotePrefix="1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4" fontId="19" fillId="0" borderId="3" xfId="1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4" fontId="9" fillId="4" borderId="4" xfId="0" applyNumberFormat="1" applyFont="1" applyFill="1" applyBorder="1" applyAlignment="1" applyProtection="1">
      <alignment horizontal="right" vertical="center" wrapText="1"/>
    </xf>
    <xf numFmtId="0" fontId="16" fillId="4" borderId="4" xfId="0" applyNumberFormat="1" applyFont="1" applyFill="1" applyBorder="1" applyAlignment="1" applyProtection="1">
      <alignment horizontal="left" vertical="center" wrapText="1"/>
    </xf>
    <xf numFmtId="4" fontId="3" fillId="4" borderId="4" xfId="0" applyNumberFormat="1" applyFont="1" applyFill="1" applyBorder="1" applyAlignment="1" applyProtection="1">
      <alignment horizontal="right" vertical="center" wrapText="1"/>
    </xf>
    <xf numFmtId="0" fontId="27" fillId="4" borderId="4" xfId="0" applyNumberFormat="1" applyFont="1" applyFill="1" applyBorder="1" applyAlignment="1" applyProtection="1">
      <alignment horizontal="left" vertical="center" wrapText="1"/>
    </xf>
    <xf numFmtId="4" fontId="16" fillId="4" borderId="4" xfId="0" applyNumberFormat="1" applyFont="1" applyFill="1" applyBorder="1" applyAlignment="1" applyProtection="1">
      <alignment horizontal="righ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 applyProtection="1">
      <alignment horizontal="right" vertical="center" wrapText="1"/>
    </xf>
    <xf numFmtId="16" fontId="9" fillId="2" borderId="3" xfId="0" applyNumberFormat="1" applyFont="1" applyFill="1" applyBorder="1" applyAlignment="1" applyProtection="1">
      <alignment horizontal="left" vertical="center" wrapText="1"/>
    </xf>
    <xf numFmtId="16" fontId="9" fillId="2" borderId="3" xfId="0" quotePrefix="1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4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10" fillId="4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6" borderId="4" xfId="0" applyNumberFormat="1" applyFont="1" applyFill="1" applyBorder="1" applyAlignment="1" applyProtection="1">
      <alignment horizontal="left" vertical="center" wrapText="1"/>
    </xf>
    <xf numFmtId="4" fontId="3" fillId="6" borderId="4" xfId="0" applyNumberFormat="1" applyFont="1" applyFill="1" applyBorder="1" applyAlignment="1" applyProtection="1">
      <alignment horizontal="right" vertical="center" wrapText="1"/>
    </xf>
    <xf numFmtId="4" fontId="3" fillId="6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2" fillId="4" borderId="4" xfId="0" applyNumberFormat="1" applyFont="1" applyFill="1" applyBorder="1" applyAlignment="1" applyProtection="1">
      <alignment horizontal="left" vertical="center" wrapText="1"/>
    </xf>
    <xf numFmtId="0" fontId="32" fillId="6" borderId="4" xfId="0" applyNumberFormat="1" applyFont="1" applyFill="1" applyBorder="1" applyAlignment="1" applyProtection="1">
      <alignment horizontal="left" vertical="center" wrapText="1"/>
    </xf>
    <xf numFmtId="4" fontId="3" fillId="4" borderId="4" xfId="0" applyNumberFormat="1" applyFont="1" applyFill="1" applyBorder="1" applyAlignment="1">
      <alignment horizontal="right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14" fontId="9" fillId="2" borderId="3" xfId="0" quotePrefix="1" applyNumberFormat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2" xfId="0" quotePrefix="1" applyFont="1" applyFill="1" applyBorder="1" applyAlignment="1">
      <alignment horizontal="left" vertical="center"/>
    </xf>
    <xf numFmtId="0" fontId="10" fillId="0" borderId="4" xfId="0" quotePrefix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6" fillId="6" borderId="1" xfId="0" applyNumberFormat="1" applyFont="1" applyFill="1" applyBorder="1" applyAlignment="1" applyProtection="1">
      <alignment horizontal="left" vertical="center" wrapText="1"/>
    </xf>
    <xf numFmtId="0" fontId="16" fillId="6" borderId="2" xfId="0" applyNumberFormat="1" applyFont="1" applyFill="1" applyBorder="1" applyAlignment="1" applyProtection="1">
      <alignment horizontal="left" vertical="center" wrapText="1"/>
    </xf>
    <xf numFmtId="0" fontId="16" fillId="6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30" fillId="2" borderId="1" xfId="0" applyNumberFormat="1" applyFont="1" applyFill="1" applyBorder="1" applyAlignment="1" applyProtection="1">
      <alignment horizontal="left" vertical="center" wrapText="1"/>
    </xf>
    <xf numFmtId="0" fontId="30" fillId="2" borderId="2" xfId="0" applyNumberFormat="1" applyFont="1" applyFill="1" applyBorder="1" applyAlignment="1" applyProtection="1">
      <alignment horizontal="left" vertical="center" wrapText="1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EE9DC77C-0F6C-4D9B-883B-3A2A518A2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workbookViewId="0">
      <selection activeCell="A8" sqref="A8:K8"/>
    </sheetView>
  </sheetViews>
  <sheetFormatPr defaultRowHeight="15" x14ac:dyDescent="0.25"/>
  <cols>
    <col min="5" max="7" width="25.28515625" customWidth="1"/>
    <col min="8" max="8" width="22.140625" customWidth="1"/>
    <col min="9" max="9" width="24" customWidth="1"/>
    <col min="10" max="11" width="26.5703125" customWidth="1"/>
  </cols>
  <sheetData>
    <row r="1" spans="1:11" x14ac:dyDescent="0.25">
      <c r="A1" s="193"/>
      <c r="B1" s="193"/>
      <c r="C1" s="193"/>
      <c r="D1" s="193"/>
      <c r="E1" s="193"/>
      <c r="F1" s="193"/>
    </row>
    <row r="2" spans="1:11" x14ac:dyDescent="0.25">
      <c r="A2" s="193"/>
      <c r="B2" s="193"/>
      <c r="C2" s="193"/>
      <c r="D2" s="193"/>
      <c r="E2" s="193"/>
      <c r="F2" s="193"/>
    </row>
    <row r="3" spans="1:11" x14ac:dyDescent="0.25">
      <c r="A3" s="193"/>
      <c r="B3" s="193"/>
      <c r="C3" s="193"/>
      <c r="D3" s="193"/>
      <c r="E3" s="193"/>
      <c r="F3" s="193"/>
    </row>
    <row r="4" spans="1:11" x14ac:dyDescent="0.25">
      <c r="A4" s="193"/>
      <c r="B4" s="193"/>
      <c r="C4" s="193"/>
      <c r="D4" s="193"/>
      <c r="E4" s="193"/>
      <c r="F4" s="193"/>
    </row>
    <row r="5" spans="1:11" x14ac:dyDescent="0.25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1" x14ac:dyDescent="0.25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1" ht="8.25" customHeight="1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</row>
    <row r="8" spans="1:11" ht="42" customHeight="1" x14ac:dyDescent="0.25">
      <c r="A8" s="168" t="s">
        <v>218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</row>
    <row r="9" spans="1:11" ht="9.75" customHeight="1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1" ht="15.75" customHeight="1" x14ac:dyDescent="0.25">
      <c r="A10" s="168" t="s">
        <v>27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</row>
    <row r="11" spans="1:11" ht="6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ht="18" customHeight="1" x14ac:dyDescent="0.25">
      <c r="A12" s="168" t="s">
        <v>33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</row>
    <row r="13" spans="1:11" ht="15" customHeight="1" x14ac:dyDescent="0.25">
      <c r="A13" s="1"/>
      <c r="B13" s="2"/>
      <c r="C13" s="2"/>
      <c r="D13" s="2"/>
      <c r="E13" s="6"/>
      <c r="F13" s="7"/>
      <c r="G13" s="7"/>
      <c r="H13" s="7"/>
      <c r="I13" s="7"/>
      <c r="J13" s="7"/>
      <c r="K13" s="7"/>
    </row>
    <row r="14" spans="1:11" ht="25.5" customHeight="1" x14ac:dyDescent="0.25">
      <c r="A14" s="28"/>
      <c r="B14" s="29"/>
      <c r="C14" s="29"/>
      <c r="D14" s="30"/>
      <c r="E14" s="31"/>
      <c r="F14" s="3" t="s">
        <v>207</v>
      </c>
      <c r="G14" s="3" t="s">
        <v>208</v>
      </c>
      <c r="H14" s="3" t="s">
        <v>209</v>
      </c>
      <c r="I14" s="3" t="s">
        <v>210</v>
      </c>
      <c r="J14" s="3" t="s">
        <v>187</v>
      </c>
      <c r="K14" s="3" t="s">
        <v>211</v>
      </c>
    </row>
    <row r="15" spans="1:11" ht="15" customHeight="1" x14ac:dyDescent="0.25">
      <c r="A15" s="165">
        <v>1</v>
      </c>
      <c r="B15" s="166"/>
      <c r="C15" s="166"/>
      <c r="D15" s="166"/>
      <c r="E15" s="167"/>
      <c r="F15" s="3">
        <v>2</v>
      </c>
      <c r="G15" s="3">
        <v>3</v>
      </c>
      <c r="H15" s="3">
        <v>4</v>
      </c>
      <c r="I15" s="3">
        <v>5</v>
      </c>
      <c r="J15" s="3">
        <v>6</v>
      </c>
      <c r="K15" s="3">
        <v>7</v>
      </c>
    </row>
    <row r="16" spans="1:11" ht="15" customHeight="1" x14ac:dyDescent="0.25">
      <c r="A16" s="174" t="s">
        <v>0</v>
      </c>
      <c r="B16" s="175"/>
      <c r="C16" s="175"/>
      <c r="D16" s="175"/>
      <c r="E16" s="176"/>
      <c r="F16" s="84">
        <f>F17+F18</f>
        <v>2509644.7000000002</v>
      </c>
      <c r="G16" s="84">
        <f t="shared" ref="G16:J16" si="0">G17+G18</f>
        <v>3044563.1999999997</v>
      </c>
      <c r="H16" s="84">
        <f t="shared" si="0"/>
        <v>3329315.82</v>
      </c>
      <c r="I16" s="84">
        <f t="shared" si="0"/>
        <v>3527167.33</v>
      </c>
      <c r="J16" s="84">
        <f t="shared" si="0"/>
        <v>3470697.6500000004</v>
      </c>
      <c r="K16" s="84">
        <f t="shared" ref="K16" si="1">K17+K18</f>
        <v>3310532.2</v>
      </c>
    </row>
    <row r="17" spans="1:11" ht="15" customHeight="1" x14ac:dyDescent="0.25">
      <c r="A17" s="183" t="s">
        <v>109</v>
      </c>
      <c r="B17" s="184"/>
      <c r="C17" s="184"/>
      <c r="D17" s="184"/>
      <c r="E17" s="185"/>
      <c r="F17" s="85">
        <f>' Račun prihoda i rashoda'!E11</f>
        <v>2509644.7000000002</v>
      </c>
      <c r="G17" s="85">
        <f>' Račun prihoda i rashoda'!F11</f>
        <v>3044563.1999999997</v>
      </c>
      <c r="H17" s="85">
        <f>' Račun prihoda i rashoda'!G11</f>
        <v>3329315.82</v>
      </c>
      <c r="I17" s="85">
        <f>' Račun prihoda i rashoda'!H11</f>
        <v>3527167.33</v>
      </c>
      <c r="J17" s="85">
        <f>' Račun prihoda i rashoda'!I11</f>
        <v>3470697.6500000004</v>
      </c>
      <c r="K17" s="85">
        <f>' Račun prihoda i rashoda'!J11</f>
        <v>3310532.2</v>
      </c>
    </row>
    <row r="18" spans="1:11" ht="15" customHeight="1" x14ac:dyDescent="0.25">
      <c r="A18" s="186" t="s">
        <v>110</v>
      </c>
      <c r="B18" s="187"/>
      <c r="C18" s="187"/>
      <c r="D18" s="187"/>
      <c r="E18" s="188"/>
      <c r="F18" s="85">
        <v>0</v>
      </c>
      <c r="G18" s="85">
        <v>0</v>
      </c>
      <c r="H18" s="85">
        <v>0</v>
      </c>
      <c r="I18" s="85">
        <v>0</v>
      </c>
      <c r="J18" s="85">
        <v>0</v>
      </c>
      <c r="K18" s="85">
        <v>0</v>
      </c>
    </row>
    <row r="19" spans="1:11" x14ac:dyDescent="0.25">
      <c r="A19" s="32" t="s">
        <v>2</v>
      </c>
      <c r="B19" s="35"/>
      <c r="C19" s="35"/>
      <c r="D19" s="35"/>
      <c r="E19" s="35"/>
      <c r="F19" s="84">
        <f>F20+F21</f>
        <v>2544458.23</v>
      </c>
      <c r="G19" s="84">
        <f t="shared" ref="G19:J19" si="2">G20+G21</f>
        <v>3044563.1999999997</v>
      </c>
      <c r="H19" s="84">
        <f t="shared" si="2"/>
        <v>3329315.82</v>
      </c>
      <c r="I19" s="84">
        <f t="shared" si="2"/>
        <v>3527167.33</v>
      </c>
      <c r="J19" s="84">
        <f t="shared" si="2"/>
        <v>3470697.65</v>
      </c>
      <c r="K19" s="84">
        <f t="shared" ref="K19" si="3">K20+K21</f>
        <v>3310532.1999999997</v>
      </c>
    </row>
    <row r="20" spans="1:11" x14ac:dyDescent="0.25">
      <c r="A20" s="181" t="s">
        <v>111</v>
      </c>
      <c r="B20" s="182"/>
      <c r="C20" s="182"/>
      <c r="D20" s="182"/>
      <c r="E20" s="182"/>
      <c r="F20" s="85">
        <f>' Račun prihoda i rashoda'!E47</f>
        <v>2396211.98</v>
      </c>
      <c r="G20" s="85">
        <f>' Račun prihoda i rashoda'!F47</f>
        <v>2981022.32</v>
      </c>
      <c r="H20" s="85">
        <f>' Račun prihoda i rashoda'!G47</f>
        <v>3214494.0999999996</v>
      </c>
      <c r="I20" s="85">
        <f>' Račun prihoda i rashoda'!H47</f>
        <v>3468276.45</v>
      </c>
      <c r="J20" s="85">
        <f>' Račun prihoda i rashoda'!I47</f>
        <v>3411806.77</v>
      </c>
      <c r="K20" s="85">
        <f>' Račun prihoda i rashoda'!J47</f>
        <v>3251641.32</v>
      </c>
    </row>
    <row r="21" spans="1:11" x14ac:dyDescent="0.25">
      <c r="A21" s="170" t="s">
        <v>112</v>
      </c>
      <c r="B21" s="171"/>
      <c r="C21" s="171"/>
      <c r="D21" s="171"/>
      <c r="E21" s="171"/>
      <c r="F21" s="86">
        <f>' Račun prihoda i rashoda'!E108</f>
        <v>148246.25</v>
      </c>
      <c r="G21" s="86">
        <f>' Račun prihoda i rashoda'!F108</f>
        <v>63540.88</v>
      </c>
      <c r="H21" s="86">
        <f>' Račun prihoda i rashoda'!G108</f>
        <v>114821.72</v>
      </c>
      <c r="I21" s="86">
        <f>' Račun prihoda i rashoda'!H108</f>
        <v>58890.879999999997</v>
      </c>
      <c r="J21" s="86">
        <f>' Račun prihoda i rashoda'!I108</f>
        <v>58890.879999999997</v>
      </c>
      <c r="K21" s="86">
        <f>' Račun prihoda i rashoda'!J108</f>
        <v>58890.879999999997</v>
      </c>
    </row>
    <row r="22" spans="1:11" x14ac:dyDescent="0.25">
      <c r="A22" s="172" t="s">
        <v>3</v>
      </c>
      <c r="B22" s="173"/>
      <c r="C22" s="173"/>
      <c r="D22" s="173"/>
      <c r="E22" s="173"/>
      <c r="F22" s="84">
        <f>F16-F19</f>
        <v>-34813.529999999795</v>
      </c>
      <c r="G22" s="84">
        <f t="shared" ref="G22:J22" si="4">G16-G19</f>
        <v>0</v>
      </c>
      <c r="H22" s="84">
        <f t="shared" si="4"/>
        <v>0</v>
      </c>
      <c r="I22" s="84">
        <f t="shared" si="4"/>
        <v>0</v>
      </c>
      <c r="J22" s="84">
        <f t="shared" si="4"/>
        <v>0</v>
      </c>
      <c r="K22" s="84">
        <f t="shared" ref="K22" si="5">K16-K19</f>
        <v>0</v>
      </c>
    </row>
    <row r="23" spans="1:11" ht="11.25" customHeight="1" x14ac:dyDescent="0.25">
      <c r="A23" s="22"/>
      <c r="B23" s="20"/>
      <c r="C23" s="20"/>
      <c r="D23" s="20"/>
      <c r="E23" s="20"/>
      <c r="F23" s="20"/>
      <c r="G23" s="20"/>
      <c r="H23" s="20"/>
      <c r="I23" s="21"/>
      <c r="J23" s="21"/>
      <c r="K23" s="21"/>
    </row>
    <row r="24" spans="1:11" ht="18" customHeight="1" x14ac:dyDescent="0.25">
      <c r="A24" s="168" t="s">
        <v>34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</row>
    <row r="25" spans="1:11" ht="18" x14ac:dyDescent="0.25">
      <c r="A25" s="22"/>
      <c r="B25" s="20"/>
      <c r="C25" s="20"/>
      <c r="D25" s="20"/>
      <c r="E25" s="20"/>
      <c r="F25" s="20"/>
      <c r="G25" s="20"/>
      <c r="H25" s="20"/>
      <c r="I25" s="21"/>
      <c r="J25" s="21"/>
      <c r="K25" s="21"/>
    </row>
    <row r="26" spans="1:11" ht="25.5" x14ac:dyDescent="0.25">
      <c r="A26" s="28"/>
      <c r="B26" s="29"/>
      <c r="C26" s="29"/>
      <c r="D26" s="30"/>
      <c r="E26" s="31"/>
      <c r="F26" s="3" t="s">
        <v>207</v>
      </c>
      <c r="G26" s="3" t="s">
        <v>208</v>
      </c>
      <c r="H26" s="3" t="s">
        <v>209</v>
      </c>
      <c r="I26" s="3" t="s">
        <v>210</v>
      </c>
      <c r="J26" s="3" t="s">
        <v>187</v>
      </c>
      <c r="K26" s="3" t="s">
        <v>211</v>
      </c>
    </row>
    <row r="27" spans="1:11" x14ac:dyDescent="0.25">
      <c r="A27" s="165">
        <v>1</v>
      </c>
      <c r="B27" s="166"/>
      <c r="C27" s="166"/>
      <c r="D27" s="166"/>
      <c r="E27" s="167"/>
      <c r="F27" s="3">
        <v>2</v>
      </c>
      <c r="G27" s="3">
        <v>3</v>
      </c>
      <c r="H27" s="3">
        <v>4</v>
      </c>
      <c r="I27" s="3">
        <v>5</v>
      </c>
      <c r="J27" s="3">
        <v>6</v>
      </c>
      <c r="K27" s="3">
        <v>7</v>
      </c>
    </row>
    <row r="28" spans="1:11" ht="15.75" customHeight="1" x14ac:dyDescent="0.25">
      <c r="A28" s="170" t="s">
        <v>113</v>
      </c>
      <c r="B28" s="171"/>
      <c r="C28" s="171"/>
      <c r="D28" s="171"/>
      <c r="E28" s="171"/>
      <c r="F28" s="86">
        <v>0</v>
      </c>
      <c r="G28" s="86">
        <v>0</v>
      </c>
      <c r="H28" s="86">
        <v>0</v>
      </c>
      <c r="I28" s="86">
        <v>0</v>
      </c>
      <c r="J28" s="86">
        <v>0</v>
      </c>
      <c r="K28" s="86">
        <v>0</v>
      </c>
    </row>
    <row r="29" spans="1:11" x14ac:dyDescent="0.25">
      <c r="A29" s="170" t="s">
        <v>114</v>
      </c>
      <c r="B29" s="171"/>
      <c r="C29" s="171"/>
      <c r="D29" s="171"/>
      <c r="E29" s="171"/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</row>
    <row r="30" spans="1:11" x14ac:dyDescent="0.25">
      <c r="A30" s="172" t="s">
        <v>5</v>
      </c>
      <c r="B30" s="173"/>
      <c r="C30" s="173"/>
      <c r="D30" s="173"/>
      <c r="E30" s="173"/>
      <c r="F30" s="84">
        <f>F28-F29</f>
        <v>0</v>
      </c>
      <c r="G30" s="84">
        <f t="shared" ref="G30:I30" si="6">G28-G29</f>
        <v>0</v>
      </c>
      <c r="H30" s="84">
        <f t="shared" ref="H30" si="7">H28-H29</f>
        <v>0</v>
      </c>
      <c r="I30" s="84">
        <f t="shared" si="6"/>
        <v>0</v>
      </c>
      <c r="J30" s="84">
        <f t="shared" ref="J30:K30" si="8">J28-J29</f>
        <v>0</v>
      </c>
      <c r="K30" s="84">
        <f t="shared" si="8"/>
        <v>0</v>
      </c>
    </row>
    <row r="31" spans="1:11" x14ac:dyDescent="0.25">
      <c r="A31" s="172" t="s">
        <v>6</v>
      </c>
      <c r="B31" s="173"/>
      <c r="C31" s="173"/>
      <c r="D31" s="173"/>
      <c r="E31" s="173"/>
      <c r="F31" s="84">
        <f>F22</f>
        <v>-34813.529999999795</v>
      </c>
      <c r="G31" s="84">
        <f t="shared" ref="G31:I31" si="9">G22+G30</f>
        <v>0</v>
      </c>
      <c r="H31" s="84">
        <f>H22+H30</f>
        <v>0</v>
      </c>
      <c r="I31" s="84">
        <f t="shared" si="9"/>
        <v>0</v>
      </c>
      <c r="J31" s="84">
        <f t="shared" ref="J31:K31" si="10">J22+J30</f>
        <v>0</v>
      </c>
      <c r="K31" s="84">
        <f t="shared" si="10"/>
        <v>0</v>
      </c>
    </row>
    <row r="32" spans="1:11" ht="12" customHeight="1" x14ac:dyDescent="0.25">
      <c r="A32" s="19"/>
      <c r="B32" s="20"/>
      <c r="C32" s="20"/>
      <c r="D32" s="20"/>
      <c r="E32" s="20"/>
      <c r="F32" s="20"/>
      <c r="G32" s="20"/>
      <c r="H32" s="20"/>
      <c r="I32" s="21"/>
      <c r="J32" s="21"/>
      <c r="K32" s="21"/>
    </row>
    <row r="33" spans="1:11" ht="15.75" x14ac:dyDescent="0.25">
      <c r="A33" s="168" t="s">
        <v>115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</row>
    <row r="34" spans="1:11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92"/>
      <c r="K34" s="119"/>
    </row>
    <row r="35" spans="1:11" ht="27" customHeight="1" x14ac:dyDescent="0.25">
      <c r="A35" s="28"/>
      <c r="B35" s="29"/>
      <c r="C35" s="29"/>
      <c r="D35" s="30"/>
      <c r="E35" s="31"/>
      <c r="F35" s="3" t="s">
        <v>207</v>
      </c>
      <c r="G35" s="3" t="s">
        <v>208</v>
      </c>
      <c r="H35" s="3" t="s">
        <v>209</v>
      </c>
      <c r="I35" s="3" t="s">
        <v>210</v>
      </c>
      <c r="J35" s="3" t="s">
        <v>187</v>
      </c>
      <c r="K35" s="3" t="s">
        <v>211</v>
      </c>
    </row>
    <row r="36" spans="1:11" ht="16.5" customHeight="1" x14ac:dyDescent="0.25">
      <c r="A36" s="165">
        <v>1</v>
      </c>
      <c r="B36" s="166"/>
      <c r="C36" s="166"/>
      <c r="D36" s="166"/>
      <c r="E36" s="167"/>
      <c r="F36" s="3">
        <v>2</v>
      </c>
      <c r="G36" s="3">
        <v>3</v>
      </c>
      <c r="H36" s="3">
        <v>4</v>
      </c>
      <c r="I36" s="3">
        <v>5</v>
      </c>
      <c r="J36" s="3">
        <v>6</v>
      </c>
      <c r="K36" s="3">
        <v>7</v>
      </c>
    </row>
    <row r="37" spans="1:11" ht="30" customHeight="1" x14ac:dyDescent="0.25">
      <c r="A37" s="178" t="s">
        <v>116</v>
      </c>
      <c r="B37" s="179"/>
      <c r="C37" s="179"/>
      <c r="D37" s="179"/>
      <c r="E37" s="180"/>
      <c r="F37" s="89">
        <v>23995.88</v>
      </c>
      <c r="G37" s="89">
        <v>0</v>
      </c>
      <c r="H37" s="89">
        <v>17935.88</v>
      </c>
      <c r="I37" s="89">
        <v>0</v>
      </c>
      <c r="J37" s="89">
        <v>0</v>
      </c>
      <c r="K37" s="124">
        <v>0</v>
      </c>
    </row>
    <row r="38" spans="1:11" ht="15" customHeight="1" x14ac:dyDescent="0.25">
      <c r="A38" s="172" t="s">
        <v>117</v>
      </c>
      <c r="B38" s="173"/>
      <c r="C38" s="173"/>
      <c r="D38" s="173"/>
      <c r="E38" s="173"/>
      <c r="F38" s="87">
        <f>F31+F37</f>
        <v>-10817.649999999794</v>
      </c>
      <c r="G38" s="87">
        <f>G31+G37</f>
        <v>0</v>
      </c>
      <c r="H38" s="87">
        <f>H31+H37</f>
        <v>17935.88</v>
      </c>
      <c r="I38" s="87">
        <f t="shared" ref="I38:K38" si="11">I31+I37</f>
        <v>0</v>
      </c>
      <c r="J38" s="87">
        <f t="shared" si="11"/>
        <v>0</v>
      </c>
      <c r="K38" s="87">
        <f t="shared" si="11"/>
        <v>0</v>
      </c>
    </row>
    <row r="39" spans="1:11" ht="25.5" customHeight="1" x14ac:dyDescent="0.25">
      <c r="A39" s="174" t="s">
        <v>118</v>
      </c>
      <c r="B39" s="175"/>
      <c r="C39" s="175"/>
      <c r="D39" s="175"/>
      <c r="E39" s="176"/>
      <c r="F39" s="87">
        <v>23995.88</v>
      </c>
      <c r="G39" s="87">
        <f>G22+G30+G37-G38</f>
        <v>0</v>
      </c>
      <c r="H39" s="87">
        <f>H22+H30+H37-H38</f>
        <v>0</v>
      </c>
      <c r="I39" s="87">
        <f t="shared" ref="I39" si="12">I22+I30+I37-I38</f>
        <v>0</v>
      </c>
      <c r="J39" s="87">
        <v>0</v>
      </c>
      <c r="K39" s="88">
        <v>0</v>
      </c>
    </row>
    <row r="40" spans="1:11" ht="15" customHeight="1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</row>
    <row r="41" spans="1:11" ht="20.25" customHeight="1" x14ac:dyDescent="0.25">
      <c r="A41" s="177" t="s">
        <v>119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</row>
    <row r="42" spans="1:11" ht="9.75" customHeight="1" x14ac:dyDescent="0.25">
      <c r="A42" s="48"/>
      <c r="B42" s="49"/>
      <c r="C42" s="49"/>
      <c r="D42" s="49"/>
      <c r="E42" s="49"/>
      <c r="F42" s="49"/>
      <c r="G42" s="49"/>
      <c r="H42" s="49"/>
      <c r="I42" s="50"/>
      <c r="J42" s="50"/>
      <c r="K42" s="50"/>
    </row>
    <row r="43" spans="1:11" ht="28.5" customHeight="1" x14ac:dyDescent="0.25">
      <c r="A43" s="51"/>
      <c r="B43" s="52"/>
      <c r="C43" s="52"/>
      <c r="D43" s="53"/>
      <c r="E43" s="54"/>
      <c r="F43" s="3" t="s">
        <v>207</v>
      </c>
      <c r="G43" s="3" t="s">
        <v>208</v>
      </c>
      <c r="H43" s="3" t="s">
        <v>209</v>
      </c>
      <c r="I43" s="3" t="s">
        <v>210</v>
      </c>
      <c r="J43" s="3" t="s">
        <v>187</v>
      </c>
      <c r="K43" s="3" t="s">
        <v>211</v>
      </c>
    </row>
    <row r="44" spans="1:11" x14ac:dyDescent="0.25">
      <c r="A44" s="165">
        <v>1</v>
      </c>
      <c r="B44" s="166"/>
      <c r="C44" s="166"/>
      <c r="D44" s="166"/>
      <c r="E44" s="167"/>
      <c r="F44" s="3">
        <v>2</v>
      </c>
      <c r="G44" s="3">
        <v>3</v>
      </c>
      <c r="H44" s="3">
        <v>4</v>
      </c>
      <c r="I44" s="3">
        <v>5</v>
      </c>
      <c r="J44" s="3">
        <v>6</v>
      </c>
      <c r="K44" s="3">
        <v>7</v>
      </c>
    </row>
    <row r="45" spans="1:11" x14ac:dyDescent="0.25">
      <c r="A45" s="178" t="s">
        <v>116</v>
      </c>
      <c r="B45" s="179"/>
      <c r="C45" s="179"/>
      <c r="D45" s="179"/>
      <c r="E45" s="180"/>
      <c r="F45" s="89">
        <v>0</v>
      </c>
      <c r="G45" s="89">
        <f>F48</f>
        <v>0</v>
      </c>
      <c r="H45" s="89">
        <f>G48</f>
        <v>0</v>
      </c>
      <c r="I45" s="89">
        <f>G48</f>
        <v>0</v>
      </c>
      <c r="J45" s="89">
        <v>0</v>
      </c>
      <c r="K45" s="124">
        <v>0</v>
      </c>
    </row>
    <row r="46" spans="1:11" ht="27" customHeight="1" x14ac:dyDescent="0.25">
      <c r="A46" s="178" t="s">
        <v>4</v>
      </c>
      <c r="B46" s="179"/>
      <c r="C46" s="179"/>
      <c r="D46" s="179"/>
      <c r="E46" s="180"/>
      <c r="F46" s="89">
        <v>0</v>
      </c>
      <c r="G46" s="89">
        <v>0</v>
      </c>
      <c r="H46" s="89">
        <v>0</v>
      </c>
      <c r="I46" s="89">
        <v>0</v>
      </c>
      <c r="J46" s="89">
        <v>0</v>
      </c>
      <c r="K46" s="124">
        <v>0</v>
      </c>
    </row>
    <row r="47" spans="1:11" x14ac:dyDescent="0.25">
      <c r="A47" s="178" t="s">
        <v>120</v>
      </c>
      <c r="B47" s="189"/>
      <c r="C47" s="189"/>
      <c r="D47" s="189"/>
      <c r="E47" s="190"/>
      <c r="F47" s="89">
        <v>0</v>
      </c>
      <c r="G47" s="89">
        <v>0</v>
      </c>
      <c r="H47" s="89">
        <v>0</v>
      </c>
      <c r="I47" s="89">
        <v>0</v>
      </c>
      <c r="J47" s="89">
        <v>0</v>
      </c>
      <c r="K47" s="124">
        <v>0</v>
      </c>
    </row>
    <row r="48" spans="1:11" ht="15" customHeight="1" x14ac:dyDescent="0.25">
      <c r="A48" s="172" t="s">
        <v>117</v>
      </c>
      <c r="B48" s="173"/>
      <c r="C48" s="173"/>
      <c r="D48" s="173"/>
      <c r="E48" s="173"/>
      <c r="F48" s="90">
        <f>F45-F46+F47</f>
        <v>0</v>
      </c>
      <c r="G48" s="90">
        <f t="shared" ref="G48:I48" si="13">G45-G46+G47</f>
        <v>0</v>
      </c>
      <c r="H48" s="90">
        <f t="shared" ref="H48" si="14">H45-H46+H47</f>
        <v>0</v>
      </c>
      <c r="I48" s="90">
        <f t="shared" si="13"/>
        <v>0</v>
      </c>
      <c r="J48" s="90">
        <v>0</v>
      </c>
      <c r="K48" s="91">
        <v>0</v>
      </c>
    </row>
    <row r="50" spans="1:11" x14ac:dyDescent="0.25">
      <c r="A50" s="191"/>
      <c r="B50" s="192"/>
      <c r="C50" s="192"/>
      <c r="D50" s="192"/>
      <c r="E50" s="192"/>
      <c r="F50" s="192"/>
      <c r="G50" s="192"/>
      <c r="H50" s="192"/>
      <c r="I50" s="192"/>
      <c r="J50" s="192"/>
      <c r="K50" s="192"/>
    </row>
  </sheetData>
  <mergeCells count="34">
    <mergeCell ref="A1:F1"/>
    <mergeCell ref="A2:F2"/>
    <mergeCell ref="A3:F3"/>
    <mergeCell ref="A4:F4"/>
    <mergeCell ref="A5:K6"/>
    <mergeCell ref="A45:E45"/>
    <mergeCell ref="A46:E46"/>
    <mergeCell ref="A47:E47"/>
    <mergeCell ref="A48:E48"/>
    <mergeCell ref="A50:K50"/>
    <mergeCell ref="A7:K7"/>
    <mergeCell ref="A10:K10"/>
    <mergeCell ref="A12:K12"/>
    <mergeCell ref="A15:E15"/>
    <mergeCell ref="A31:E31"/>
    <mergeCell ref="A21:E21"/>
    <mergeCell ref="A22:E22"/>
    <mergeCell ref="A27:E27"/>
    <mergeCell ref="A20:E20"/>
    <mergeCell ref="A16:E16"/>
    <mergeCell ref="A17:E17"/>
    <mergeCell ref="A18:E18"/>
    <mergeCell ref="A8:K8"/>
    <mergeCell ref="A44:E44"/>
    <mergeCell ref="A24:K24"/>
    <mergeCell ref="A28:E28"/>
    <mergeCell ref="A29:E29"/>
    <mergeCell ref="A30:E30"/>
    <mergeCell ref="A33:K33"/>
    <mergeCell ref="A38:E38"/>
    <mergeCell ref="A39:E39"/>
    <mergeCell ref="A41:K41"/>
    <mergeCell ref="A37:E37"/>
    <mergeCell ref="A36:E3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5"/>
  <sheetViews>
    <sheetView zoomScaleNormal="100" workbookViewId="0">
      <selection sqref="A1:J1"/>
    </sheetView>
  </sheetViews>
  <sheetFormatPr defaultRowHeight="15" x14ac:dyDescent="0.25"/>
  <cols>
    <col min="1" max="1" width="8.5703125" customWidth="1"/>
    <col min="2" max="2" width="8.28515625" customWidth="1"/>
    <col min="3" max="3" width="8.42578125" customWidth="1"/>
    <col min="4" max="4" width="47.42578125" customWidth="1"/>
    <col min="5" max="5" width="24.7109375" customWidth="1"/>
    <col min="6" max="6" width="25.28515625" customWidth="1"/>
    <col min="7" max="7" width="22.85546875" customWidth="1"/>
    <col min="8" max="8" width="22.42578125" customWidth="1"/>
    <col min="9" max="9" width="23.42578125" customWidth="1"/>
    <col min="10" max="10" width="22.7109375" customWidth="1"/>
  </cols>
  <sheetData>
    <row r="1" spans="1:10" ht="42" customHeight="1" x14ac:dyDescent="0.25">
      <c r="A1" s="168" t="s">
        <v>218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18" customHeight="1" x14ac:dyDescent="0.25">
      <c r="A2" s="118"/>
      <c r="B2" s="118"/>
      <c r="C2" s="118"/>
      <c r="D2" s="118"/>
      <c r="E2" s="118"/>
      <c r="F2" s="118"/>
      <c r="G2" s="118"/>
      <c r="H2" s="118"/>
      <c r="I2" s="118"/>
      <c r="J2" s="118"/>
    </row>
    <row r="3" spans="1:10" ht="15.75" customHeight="1" x14ac:dyDescent="0.25">
      <c r="A3" s="168" t="s">
        <v>27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18" x14ac:dyDescent="0.25">
      <c r="A4" s="4"/>
      <c r="B4" s="4"/>
      <c r="C4" s="4"/>
      <c r="D4" s="4"/>
      <c r="E4" s="22"/>
      <c r="F4" s="4"/>
      <c r="G4" s="4"/>
      <c r="H4" s="5"/>
      <c r="I4" s="5"/>
      <c r="J4" s="5"/>
    </row>
    <row r="5" spans="1:10" ht="18" customHeight="1" x14ac:dyDescent="0.25">
      <c r="A5" s="168" t="s">
        <v>8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0" ht="18" x14ac:dyDescent="0.25">
      <c r="A6" s="4"/>
      <c r="B6" s="4"/>
      <c r="C6" s="4"/>
      <c r="D6" s="4"/>
      <c r="E6" s="22"/>
      <c r="F6" s="4"/>
      <c r="G6" s="4"/>
      <c r="H6" s="5"/>
      <c r="I6" s="5"/>
      <c r="J6" s="5"/>
    </row>
    <row r="7" spans="1:10" ht="15.75" customHeight="1" x14ac:dyDescent="0.25">
      <c r="A7" s="168" t="s">
        <v>1</v>
      </c>
      <c r="B7" s="168"/>
      <c r="C7" s="168"/>
      <c r="D7" s="168"/>
      <c r="E7" s="168"/>
      <c r="F7" s="168"/>
      <c r="G7" s="168"/>
      <c r="H7" s="168"/>
      <c r="I7" s="168"/>
      <c r="J7" s="168"/>
    </row>
    <row r="8" spans="1:10" ht="18" x14ac:dyDescent="0.25">
      <c r="A8" s="4"/>
      <c r="B8" s="4"/>
      <c r="C8" s="4"/>
      <c r="D8" s="4"/>
      <c r="E8" s="22"/>
      <c r="F8" s="4"/>
      <c r="G8" s="4"/>
      <c r="H8" s="5"/>
      <c r="I8" s="5"/>
      <c r="J8" s="5"/>
    </row>
    <row r="9" spans="1:10" ht="25.5" x14ac:dyDescent="0.25">
      <c r="A9" s="18" t="s">
        <v>9</v>
      </c>
      <c r="B9" s="17" t="s">
        <v>10</v>
      </c>
      <c r="C9" s="17" t="s">
        <v>11</v>
      </c>
      <c r="D9" s="17" t="s">
        <v>7</v>
      </c>
      <c r="E9" s="120" t="s">
        <v>207</v>
      </c>
      <c r="F9" s="18" t="s">
        <v>208</v>
      </c>
      <c r="G9" s="18" t="s">
        <v>209</v>
      </c>
      <c r="H9" s="18" t="s">
        <v>210</v>
      </c>
      <c r="I9" s="18" t="s">
        <v>187</v>
      </c>
      <c r="J9" s="18" t="s">
        <v>211</v>
      </c>
    </row>
    <row r="10" spans="1:10" x14ac:dyDescent="0.25">
      <c r="A10" s="195">
        <v>1</v>
      </c>
      <c r="B10" s="196"/>
      <c r="C10" s="197"/>
      <c r="D10" s="17">
        <v>2</v>
      </c>
      <c r="E10" s="17">
        <v>3</v>
      </c>
      <c r="F10" s="18">
        <v>4</v>
      </c>
      <c r="G10" s="18">
        <v>5</v>
      </c>
      <c r="H10" s="18">
        <v>6</v>
      </c>
      <c r="I10" s="18">
        <v>7</v>
      </c>
      <c r="J10" s="18">
        <v>8</v>
      </c>
    </row>
    <row r="11" spans="1:10" ht="15.75" customHeight="1" x14ac:dyDescent="0.25">
      <c r="A11" s="9">
        <v>6</v>
      </c>
      <c r="B11" s="9"/>
      <c r="C11" s="9"/>
      <c r="D11" s="9" t="s">
        <v>12</v>
      </c>
      <c r="E11" s="64">
        <f>E12+E16+E18+E21+E26++E33+E34+E36</f>
        <v>2509644.7000000002</v>
      </c>
      <c r="F11" s="64">
        <f>F12+F16+F18+F21+F26+F33+F34</f>
        <v>3044563.1999999997</v>
      </c>
      <c r="G11" s="64">
        <f>G12+G16+G18+G21+G26+G34+G33+G35+G32+G31</f>
        <v>3329315.82</v>
      </c>
      <c r="H11" s="64">
        <f>H12+H16+H18+H21+H26+H34+H33</f>
        <v>3527167.33</v>
      </c>
      <c r="I11" s="64">
        <f>I12+I16+I18+I21+I26+I34+I33</f>
        <v>3470697.6500000004</v>
      </c>
      <c r="J11" s="64">
        <f>J12+J16+J18+J21+J26+J34+J33</f>
        <v>3310532.2</v>
      </c>
    </row>
    <row r="12" spans="1:10" ht="15" customHeight="1" x14ac:dyDescent="0.25">
      <c r="A12" s="9"/>
      <c r="B12" s="14">
        <v>63</v>
      </c>
      <c r="C12" s="199" t="s">
        <v>168</v>
      </c>
      <c r="D12" s="200"/>
      <c r="E12" s="64">
        <f>E13+E15</f>
        <v>2149139.04</v>
      </c>
      <c r="F12" s="64">
        <f>F13+F14+F15</f>
        <v>2650779.2799999998</v>
      </c>
      <c r="G12" s="64">
        <f>G13+G14+G15</f>
        <v>2884390.4400000004</v>
      </c>
      <c r="H12" s="64">
        <f>H13+H14+H15</f>
        <v>3054952.49</v>
      </c>
      <c r="I12" s="64">
        <f>I13+I14+I15</f>
        <v>3054952.49</v>
      </c>
      <c r="J12" s="64">
        <f>J13+J14+J15</f>
        <v>3054952.49</v>
      </c>
    </row>
    <row r="13" spans="1:10" x14ac:dyDescent="0.25">
      <c r="A13" s="10"/>
      <c r="B13" s="10"/>
      <c r="C13" s="11" t="s">
        <v>39</v>
      </c>
      <c r="D13" s="11" t="s">
        <v>202</v>
      </c>
      <c r="E13" s="74">
        <v>2149139.04</v>
      </c>
      <c r="F13" s="59">
        <v>2650779.2799999998</v>
      </c>
      <c r="G13" s="59">
        <v>2881542.7</v>
      </c>
      <c r="H13" s="59">
        <v>3054952.49</v>
      </c>
      <c r="I13" s="59">
        <v>3054952.49</v>
      </c>
      <c r="J13" s="59">
        <v>3054952.49</v>
      </c>
    </row>
    <row r="14" spans="1:10" x14ac:dyDescent="0.25">
      <c r="A14" s="10"/>
      <c r="B14" s="10"/>
      <c r="C14" s="11" t="s">
        <v>224</v>
      </c>
      <c r="D14" s="11" t="s">
        <v>225</v>
      </c>
      <c r="E14" s="74">
        <v>0</v>
      </c>
      <c r="F14" s="59">
        <v>0</v>
      </c>
      <c r="G14" s="59">
        <v>2847.74</v>
      </c>
      <c r="H14" s="59">
        <v>0</v>
      </c>
      <c r="I14" s="59">
        <v>0</v>
      </c>
      <c r="J14" s="59">
        <v>0</v>
      </c>
    </row>
    <row r="15" spans="1:10" x14ac:dyDescent="0.25">
      <c r="A15" s="10"/>
      <c r="B15" s="25"/>
      <c r="C15" s="11" t="s">
        <v>41</v>
      </c>
      <c r="D15" s="11" t="s">
        <v>42</v>
      </c>
      <c r="E15" s="74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</row>
    <row r="16" spans="1:10" x14ac:dyDescent="0.25">
      <c r="A16" s="10"/>
      <c r="B16" s="14">
        <v>64</v>
      </c>
      <c r="C16" s="14"/>
      <c r="D16" s="14" t="s">
        <v>45</v>
      </c>
      <c r="E16" s="64">
        <f>E17</f>
        <v>48.28</v>
      </c>
      <c r="F16" s="64">
        <f t="shared" ref="F16:J16" si="0">F17</f>
        <v>30</v>
      </c>
      <c r="G16" s="64">
        <f t="shared" si="0"/>
        <v>30</v>
      </c>
      <c r="H16" s="64">
        <f t="shared" si="0"/>
        <v>30</v>
      </c>
      <c r="I16" s="64">
        <f t="shared" si="0"/>
        <v>30</v>
      </c>
      <c r="J16" s="64">
        <f t="shared" si="0"/>
        <v>30</v>
      </c>
    </row>
    <row r="17" spans="1:10" s="37" customFormat="1" x14ac:dyDescent="0.25">
      <c r="A17" s="11"/>
      <c r="B17" s="16"/>
      <c r="C17" s="16" t="s">
        <v>46</v>
      </c>
      <c r="D17" s="16" t="s">
        <v>47</v>
      </c>
      <c r="E17" s="65">
        <v>48.28</v>
      </c>
      <c r="F17" s="59">
        <v>30</v>
      </c>
      <c r="G17" s="59">
        <v>30</v>
      </c>
      <c r="H17" s="59">
        <v>30</v>
      </c>
      <c r="I17" s="59">
        <v>30</v>
      </c>
      <c r="J17" s="59">
        <v>30</v>
      </c>
    </row>
    <row r="18" spans="1:10" ht="15" customHeight="1" x14ac:dyDescent="0.25">
      <c r="A18" s="10"/>
      <c r="B18" s="14">
        <v>65</v>
      </c>
      <c r="C18" s="199" t="s">
        <v>170</v>
      </c>
      <c r="D18" s="200"/>
      <c r="E18" s="64">
        <f>E19+E20</f>
        <v>3073.5</v>
      </c>
      <c r="F18" s="64">
        <f t="shared" ref="F18:H18" si="1">F19+F20</f>
        <v>6500</v>
      </c>
      <c r="G18" s="64">
        <f t="shared" si="1"/>
        <v>6500</v>
      </c>
      <c r="H18" s="64">
        <f t="shared" si="1"/>
        <v>6000</v>
      </c>
      <c r="I18" s="64">
        <f t="shared" ref="I18:J18" si="2">I19+I20</f>
        <v>6000</v>
      </c>
      <c r="J18" s="64">
        <f t="shared" si="2"/>
        <v>6000</v>
      </c>
    </row>
    <row r="19" spans="1:10" s="37" customFormat="1" x14ac:dyDescent="0.25">
      <c r="A19" s="11"/>
      <c r="B19" s="16"/>
      <c r="C19" s="16" t="s">
        <v>46</v>
      </c>
      <c r="D19" s="16" t="s">
        <v>47</v>
      </c>
      <c r="E19" s="65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</row>
    <row r="20" spans="1:10" ht="15" customHeight="1" x14ac:dyDescent="0.25">
      <c r="A20" s="10"/>
      <c r="B20" s="10"/>
      <c r="C20" s="11" t="s">
        <v>43</v>
      </c>
      <c r="D20" s="15" t="s">
        <v>44</v>
      </c>
      <c r="E20" s="78">
        <v>3073.5</v>
      </c>
      <c r="F20" s="59">
        <v>6500</v>
      </c>
      <c r="G20" s="59">
        <v>6500</v>
      </c>
      <c r="H20" s="59">
        <v>6000</v>
      </c>
      <c r="I20" s="59">
        <v>6000</v>
      </c>
      <c r="J20" s="59">
        <v>6000</v>
      </c>
    </row>
    <row r="21" spans="1:10" ht="15" customHeight="1" x14ac:dyDescent="0.25">
      <c r="A21" s="10"/>
      <c r="B21" s="14">
        <v>66</v>
      </c>
      <c r="C21" s="199" t="s">
        <v>171</v>
      </c>
      <c r="D21" s="200"/>
      <c r="E21" s="64">
        <f>E22+E24+E23+E25</f>
        <v>13288.12</v>
      </c>
      <c r="F21" s="64">
        <f>F22+F24+F23+F25</f>
        <v>12620</v>
      </c>
      <c r="G21" s="64">
        <f>G22+G24+G23+G25</f>
        <v>31194.83</v>
      </c>
      <c r="H21" s="64">
        <f>H22+H24+H23+H25</f>
        <v>4970</v>
      </c>
      <c r="I21" s="64">
        <f>I22+I23+I24+I25</f>
        <v>4970</v>
      </c>
      <c r="J21" s="64">
        <f>J22+J23+J24+J25</f>
        <v>4970</v>
      </c>
    </row>
    <row r="22" spans="1:10" s="37" customFormat="1" x14ac:dyDescent="0.25">
      <c r="A22" s="11"/>
      <c r="B22" s="16"/>
      <c r="C22" s="16" t="s">
        <v>46</v>
      </c>
      <c r="D22" s="16" t="s">
        <v>47</v>
      </c>
      <c r="E22" s="65">
        <v>12064.36</v>
      </c>
      <c r="F22" s="59">
        <v>12120</v>
      </c>
      <c r="G22" s="59">
        <v>12120</v>
      </c>
      <c r="H22" s="59">
        <v>3970</v>
      </c>
      <c r="I22" s="59">
        <v>3970</v>
      </c>
      <c r="J22" s="59">
        <v>3970</v>
      </c>
    </row>
    <row r="23" spans="1:10" s="37" customFormat="1" ht="15" customHeight="1" x14ac:dyDescent="0.25">
      <c r="A23" s="11"/>
      <c r="B23" s="16"/>
      <c r="C23" s="16" t="s">
        <v>175</v>
      </c>
      <c r="D23" s="117" t="s">
        <v>173</v>
      </c>
      <c r="E23" s="65">
        <v>0</v>
      </c>
      <c r="F23" s="59">
        <v>0</v>
      </c>
      <c r="G23" s="59">
        <v>17635.88</v>
      </c>
      <c r="H23" s="59">
        <v>0</v>
      </c>
      <c r="I23" s="59">
        <v>0</v>
      </c>
      <c r="J23" s="59">
        <v>0</v>
      </c>
    </row>
    <row r="24" spans="1:10" s="37" customFormat="1" x14ac:dyDescent="0.25">
      <c r="A24" s="11"/>
      <c r="B24" s="16"/>
      <c r="C24" s="16" t="s">
        <v>48</v>
      </c>
      <c r="D24" s="16" t="s">
        <v>49</v>
      </c>
      <c r="E24" s="65">
        <v>1223.76</v>
      </c>
      <c r="F24" s="59">
        <v>500</v>
      </c>
      <c r="G24" s="59">
        <v>1138.95</v>
      </c>
      <c r="H24" s="59">
        <v>1000</v>
      </c>
      <c r="I24" s="59">
        <v>1000</v>
      </c>
      <c r="J24" s="59">
        <v>1000</v>
      </c>
    </row>
    <row r="25" spans="1:10" s="37" customFormat="1" x14ac:dyDescent="0.25">
      <c r="A25" s="11"/>
      <c r="B25" s="16"/>
      <c r="C25" s="16" t="s">
        <v>48</v>
      </c>
      <c r="D25" s="163" t="s">
        <v>223</v>
      </c>
      <c r="E25" s="65">
        <v>0</v>
      </c>
      <c r="F25" s="59">
        <v>0</v>
      </c>
      <c r="G25" s="59">
        <v>300</v>
      </c>
      <c r="H25" s="59">
        <v>0</v>
      </c>
      <c r="I25" s="59">
        <v>0</v>
      </c>
      <c r="J25" s="59">
        <v>0</v>
      </c>
    </row>
    <row r="26" spans="1:10" ht="15" customHeight="1" x14ac:dyDescent="0.25">
      <c r="A26" s="10"/>
      <c r="B26" s="10">
        <v>67</v>
      </c>
      <c r="C26" s="199" t="s">
        <v>169</v>
      </c>
      <c r="D26" s="200"/>
      <c r="E26" s="64">
        <f>E27+E28+E30+E32</f>
        <v>271171.56</v>
      </c>
      <c r="F26" s="64">
        <f>F27+F28+F30+F32</f>
        <v>274570.23999999999</v>
      </c>
      <c r="G26" s="64">
        <f>G27+G28+G29+G30+G32</f>
        <v>333156.31</v>
      </c>
      <c r="H26" s="64">
        <f>H27+H28+H29+H30+H32</f>
        <v>359920.86000000004</v>
      </c>
      <c r="I26" s="64">
        <f>I27+I28+I30+I32</f>
        <v>333839.37</v>
      </c>
      <c r="J26" s="64">
        <f>J27+J28+J30+J32</f>
        <v>244579.71</v>
      </c>
    </row>
    <row r="27" spans="1:10" x14ac:dyDescent="0.25">
      <c r="A27" s="14"/>
      <c r="B27" s="14"/>
      <c r="C27" s="11" t="s">
        <v>50</v>
      </c>
      <c r="D27" s="11" t="s">
        <v>13</v>
      </c>
      <c r="E27" s="73">
        <v>122877.4</v>
      </c>
      <c r="F27" s="73">
        <f>F49+F63+F64+F110</f>
        <v>127682.62000000001</v>
      </c>
      <c r="G27" s="73">
        <f>G49+G63+G64+G79+G89+G99+G110+G121</f>
        <v>146682.62</v>
      </c>
      <c r="H27" s="73">
        <f>H49+H63+H64+H79+H89+H99+H110+H122</f>
        <v>182087.09000000003</v>
      </c>
      <c r="I27" s="73">
        <f>I49+I63+I64+I110</f>
        <v>156082.79999999999</v>
      </c>
      <c r="J27" s="73">
        <f>J49+J63+J64+J110</f>
        <v>67003.28</v>
      </c>
    </row>
    <row r="28" spans="1:10" x14ac:dyDescent="0.25">
      <c r="A28" s="14"/>
      <c r="B28" s="14"/>
      <c r="C28" s="11" t="s">
        <v>55</v>
      </c>
      <c r="D28" s="11" t="s">
        <v>56</v>
      </c>
      <c r="E28" s="73">
        <v>148078.16</v>
      </c>
      <c r="F28" s="73">
        <f>F52+F67+F81+F91+F101+F113</f>
        <v>146588.14000000001</v>
      </c>
      <c r="G28" s="73">
        <f>G52+G67+G81+G91+G101+G113+G122</f>
        <v>186200.93</v>
      </c>
      <c r="H28" s="73">
        <f>H52+H67+H81+H91+H101+H113+H122+H123</f>
        <v>177576.43</v>
      </c>
      <c r="I28" s="73">
        <f>I52+I67+I81+I91+I101+I113</f>
        <v>177576.43</v>
      </c>
      <c r="J28" s="73">
        <f>J52+J67+J81+J91+J101+J113</f>
        <v>177576.43</v>
      </c>
    </row>
    <row r="29" spans="1:10" x14ac:dyDescent="0.25">
      <c r="A29" s="14"/>
      <c r="B29" s="14"/>
      <c r="C29" s="11" t="s">
        <v>55</v>
      </c>
      <c r="D29" s="11" t="s">
        <v>206</v>
      </c>
      <c r="E29" s="73">
        <v>23082.36</v>
      </c>
      <c r="F29" s="73">
        <v>0</v>
      </c>
      <c r="G29" s="73">
        <f>G123</f>
        <v>0</v>
      </c>
      <c r="H29" s="73">
        <v>0</v>
      </c>
      <c r="I29" s="73">
        <v>0</v>
      </c>
      <c r="J29" s="73">
        <v>0</v>
      </c>
    </row>
    <row r="30" spans="1:10" ht="15" customHeight="1" x14ac:dyDescent="0.25">
      <c r="A30" s="10"/>
      <c r="B30" s="10"/>
      <c r="C30" s="11" t="s">
        <v>43</v>
      </c>
      <c r="D30" s="15" t="s">
        <v>44</v>
      </c>
      <c r="E30" s="67">
        <v>0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</row>
    <row r="31" spans="1:10" ht="15" customHeight="1" x14ac:dyDescent="0.25">
      <c r="A31" s="10"/>
      <c r="B31" s="10">
        <v>639</v>
      </c>
      <c r="C31" s="164" t="s">
        <v>164</v>
      </c>
      <c r="D31" s="15" t="s">
        <v>226</v>
      </c>
      <c r="E31" s="67">
        <v>0</v>
      </c>
      <c r="F31" s="67">
        <v>0</v>
      </c>
      <c r="G31" s="67">
        <v>5777.32</v>
      </c>
      <c r="H31" s="67">
        <v>0</v>
      </c>
      <c r="I31" s="67">
        <v>0</v>
      </c>
      <c r="J31" s="67">
        <v>0</v>
      </c>
    </row>
    <row r="32" spans="1:10" ht="15" customHeight="1" x14ac:dyDescent="0.25">
      <c r="A32" s="10"/>
      <c r="B32" s="10"/>
      <c r="C32" s="11" t="s">
        <v>164</v>
      </c>
      <c r="D32" s="15" t="s">
        <v>165</v>
      </c>
      <c r="E32" s="67">
        <v>216</v>
      </c>
      <c r="F32" s="67">
        <f t="shared" ref="F32:J32" si="3">F69</f>
        <v>299.48</v>
      </c>
      <c r="G32" s="67">
        <f>G69</f>
        <v>272.76</v>
      </c>
      <c r="H32" s="67">
        <f t="shared" si="3"/>
        <v>257.33999999999997</v>
      </c>
      <c r="I32" s="67">
        <f t="shared" si="3"/>
        <v>180.14</v>
      </c>
      <c r="J32" s="67">
        <f t="shared" si="3"/>
        <v>0</v>
      </c>
    </row>
    <row r="33" spans="1:10" ht="15" customHeight="1" x14ac:dyDescent="0.25">
      <c r="A33" s="10"/>
      <c r="B33" s="10">
        <v>639</v>
      </c>
      <c r="C33" s="116" t="s">
        <v>164</v>
      </c>
      <c r="D33" s="15" t="s">
        <v>165</v>
      </c>
      <c r="E33" s="67">
        <v>4217.95</v>
      </c>
      <c r="F33" s="67">
        <f t="shared" ref="F33:J33" si="4">F54</f>
        <v>14754.98</v>
      </c>
      <c r="G33" s="67">
        <f t="shared" si="4"/>
        <v>9004.3799999999992</v>
      </c>
      <c r="H33" s="67">
        <f t="shared" si="4"/>
        <v>14975.36</v>
      </c>
      <c r="I33" s="67">
        <f t="shared" si="4"/>
        <v>10482.75</v>
      </c>
      <c r="J33" s="67">
        <f t="shared" si="4"/>
        <v>0</v>
      </c>
    </row>
    <row r="34" spans="1:10" x14ac:dyDescent="0.25">
      <c r="A34" s="10"/>
      <c r="B34" s="25">
        <v>639</v>
      </c>
      <c r="C34" s="11" t="s">
        <v>53</v>
      </c>
      <c r="D34" s="11" t="s">
        <v>54</v>
      </c>
      <c r="E34" s="83">
        <f>'POSEBNI DIO'!E49+'POSEBNI DIO'!E67</f>
        <v>68706.25</v>
      </c>
      <c r="F34" s="83">
        <f>'POSEBNI DIO'!F49+'POSEBNI DIO'!F67</f>
        <v>85308.7</v>
      </c>
      <c r="G34" s="83">
        <f>'POSEBNI DIO'!G49+'POSEBNI DIO'!G67</f>
        <v>52116.46</v>
      </c>
      <c r="H34" s="83">
        <f>'POSEBNI DIO'!H49+'POSEBNI DIO'!H67</f>
        <v>86318.62000000001</v>
      </c>
      <c r="I34" s="83">
        <f>'POSEBNI DIO'!I49+'POSEBNI DIO'!I67</f>
        <v>60423.040000000001</v>
      </c>
      <c r="J34" s="83">
        <f>'POSEBNI DIO'!J49+'POSEBNI DIO'!J67</f>
        <v>0</v>
      </c>
    </row>
    <row r="35" spans="1:10" x14ac:dyDescent="0.25">
      <c r="A35" s="10"/>
      <c r="B35" s="25">
        <v>639</v>
      </c>
      <c r="C35" s="11" t="s">
        <v>186</v>
      </c>
      <c r="D35" s="11" t="s">
        <v>178</v>
      </c>
      <c r="E35" s="83">
        <f>'POSEBNI DIO'!E53</f>
        <v>0</v>
      </c>
      <c r="F35" s="83">
        <f>'POSEBNI DIO'!F53</f>
        <v>0</v>
      </c>
      <c r="G35" s="83">
        <v>6873.32</v>
      </c>
      <c r="H35" s="83">
        <f>'POSEBNI DIO'!H53</f>
        <v>0</v>
      </c>
      <c r="I35" s="83">
        <f>'POSEBNI DIO'!I53</f>
        <v>0</v>
      </c>
      <c r="J35" s="83">
        <f>'POSEBNI DIO'!J53</f>
        <v>0</v>
      </c>
    </row>
    <row r="36" spans="1:10" x14ac:dyDescent="0.25">
      <c r="A36" s="10"/>
      <c r="B36" s="10">
        <v>68</v>
      </c>
      <c r="C36" s="11" t="s">
        <v>46</v>
      </c>
      <c r="D36" s="11" t="s">
        <v>172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</row>
    <row r="37" spans="1:10" x14ac:dyDescent="0.25">
      <c r="A37" s="12">
        <v>7</v>
      </c>
      <c r="B37" s="13"/>
      <c r="C37" s="13"/>
      <c r="D37" s="23" t="s">
        <v>14</v>
      </c>
      <c r="E37" s="64">
        <f>E38</f>
        <v>0</v>
      </c>
      <c r="F37" s="64">
        <f t="shared" ref="F37:J37" si="5">F38</f>
        <v>0</v>
      </c>
      <c r="G37" s="64">
        <f t="shared" si="5"/>
        <v>0</v>
      </c>
      <c r="H37" s="64">
        <f t="shared" si="5"/>
        <v>0</v>
      </c>
      <c r="I37" s="64">
        <f t="shared" si="5"/>
        <v>0</v>
      </c>
      <c r="J37" s="64">
        <f t="shared" si="5"/>
        <v>0</v>
      </c>
    </row>
    <row r="38" spans="1:10" x14ac:dyDescent="0.25">
      <c r="A38" s="14"/>
      <c r="B38" s="14">
        <v>72</v>
      </c>
      <c r="C38" s="14"/>
      <c r="D38" s="24" t="s">
        <v>35</v>
      </c>
      <c r="E38" s="65">
        <f>E39</f>
        <v>0</v>
      </c>
      <c r="F38" s="65">
        <f t="shared" ref="F38:J38" si="6">F39</f>
        <v>0</v>
      </c>
      <c r="G38" s="65">
        <f t="shared" si="6"/>
        <v>0</v>
      </c>
      <c r="H38" s="65">
        <f t="shared" si="6"/>
        <v>0</v>
      </c>
      <c r="I38" s="65">
        <f t="shared" si="6"/>
        <v>0</v>
      </c>
      <c r="J38" s="65">
        <f t="shared" si="6"/>
        <v>0</v>
      </c>
    </row>
    <row r="39" spans="1:10" x14ac:dyDescent="0.25">
      <c r="A39" s="14"/>
      <c r="B39" s="14"/>
      <c r="C39" s="11" t="s">
        <v>51</v>
      </c>
      <c r="D39" s="11" t="s">
        <v>52</v>
      </c>
      <c r="E39" s="73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</row>
    <row r="40" spans="1:10" x14ac:dyDescent="0.25">
      <c r="A40" s="79"/>
      <c r="B40" s="79"/>
      <c r="C40" s="80"/>
      <c r="D40" s="80"/>
      <c r="E40" s="81"/>
      <c r="F40" s="82"/>
      <c r="G40" s="82"/>
      <c r="H40" s="82"/>
      <c r="I40" s="82"/>
      <c r="J40" s="82"/>
    </row>
    <row r="41" spans="1:10" ht="6.75" customHeight="1" x14ac:dyDescent="0.25"/>
    <row r="43" spans="1:10" ht="15.75" customHeight="1" x14ac:dyDescent="0.25">
      <c r="A43" s="168" t="s">
        <v>15</v>
      </c>
      <c r="B43" s="168"/>
      <c r="C43" s="168"/>
      <c r="D43" s="168"/>
      <c r="E43" s="168"/>
      <c r="F43" s="168"/>
      <c r="G43" s="168"/>
      <c r="H43" s="168"/>
      <c r="I43" s="168"/>
      <c r="J43" s="168"/>
    </row>
    <row r="44" spans="1:10" ht="18" x14ac:dyDescent="0.25">
      <c r="A44" s="4"/>
      <c r="B44" s="4"/>
      <c r="C44" s="4"/>
      <c r="D44" s="4"/>
      <c r="E44" s="22"/>
      <c r="F44" s="4"/>
      <c r="G44" s="4"/>
      <c r="H44" s="5"/>
      <c r="I44" s="5"/>
      <c r="J44" s="5"/>
    </row>
    <row r="45" spans="1:10" ht="25.5" x14ac:dyDescent="0.25">
      <c r="A45" s="18" t="s">
        <v>9</v>
      </c>
      <c r="B45" s="17" t="s">
        <v>10</v>
      </c>
      <c r="C45" s="17" t="s">
        <v>11</v>
      </c>
      <c r="D45" s="17" t="s">
        <v>16</v>
      </c>
      <c r="E45" s="120" t="s">
        <v>207</v>
      </c>
      <c r="F45" s="18" t="s">
        <v>208</v>
      </c>
      <c r="G45" s="18" t="s">
        <v>209</v>
      </c>
      <c r="H45" s="18" t="s">
        <v>210</v>
      </c>
      <c r="I45" s="18" t="s">
        <v>187</v>
      </c>
      <c r="J45" s="18" t="s">
        <v>211</v>
      </c>
    </row>
    <row r="46" spans="1:10" x14ac:dyDescent="0.25">
      <c r="A46" s="195">
        <v>1</v>
      </c>
      <c r="B46" s="196"/>
      <c r="C46" s="197"/>
      <c r="D46" s="17">
        <v>2</v>
      </c>
      <c r="E46" s="17">
        <v>3</v>
      </c>
      <c r="F46" s="18">
        <v>4</v>
      </c>
      <c r="G46" s="18">
        <v>5</v>
      </c>
      <c r="H46" s="18">
        <v>6</v>
      </c>
      <c r="I46" s="18">
        <v>7</v>
      </c>
      <c r="J46" s="18">
        <v>8</v>
      </c>
    </row>
    <row r="47" spans="1:10" ht="15.75" customHeight="1" x14ac:dyDescent="0.25">
      <c r="A47" s="9">
        <v>3</v>
      </c>
      <c r="B47" s="9"/>
      <c r="C47" s="9"/>
      <c r="D47" s="9" t="s">
        <v>17</v>
      </c>
      <c r="E47" s="64">
        <f>E48+E62+E78+E88+E98</f>
        <v>2396211.98</v>
      </c>
      <c r="F47" s="64">
        <f t="shared" ref="F47:J47" si="7">F48+F62+F78+F88+F98</f>
        <v>2981022.32</v>
      </c>
      <c r="G47" s="64">
        <f>G48+G62+G78+G88+G98</f>
        <v>3214494.0999999996</v>
      </c>
      <c r="H47" s="64">
        <f t="shared" si="7"/>
        <v>3468276.45</v>
      </c>
      <c r="I47" s="64">
        <f t="shared" si="7"/>
        <v>3411806.77</v>
      </c>
      <c r="J47" s="64">
        <f t="shared" si="7"/>
        <v>3251641.32</v>
      </c>
    </row>
    <row r="48" spans="1:10" ht="15.75" customHeight="1" x14ac:dyDescent="0.25">
      <c r="A48" s="9"/>
      <c r="B48" s="14">
        <v>31</v>
      </c>
      <c r="C48" s="14"/>
      <c r="D48" s="14" t="s">
        <v>18</v>
      </c>
      <c r="E48" s="64">
        <f>E49+E50+E52+E53+E55+E56+E58+E59+E60+E61+E54+E57+E51</f>
        <v>2006137.3</v>
      </c>
      <c r="F48" s="64">
        <f>F49+F50+F52+F53+F55+F56+F58+F59+F60+F61+F54+F57+F51</f>
        <v>2583390.21</v>
      </c>
      <c r="G48" s="64">
        <f>G49+G50+G52+G53+G55+G56+G58+G59+G60+G61+G54+G57+G51</f>
        <v>2752265.7399999998</v>
      </c>
      <c r="H48" s="64">
        <f>SUM(H49:H61)</f>
        <v>3034844.21</v>
      </c>
      <c r="I48" s="64">
        <f>SUM(I49:I61)</f>
        <v>2979328.53</v>
      </c>
      <c r="J48" s="64">
        <f>SUM(J49:J61)</f>
        <v>2823264.0799999996</v>
      </c>
    </row>
    <row r="49" spans="1:10" x14ac:dyDescent="0.25">
      <c r="A49" s="10"/>
      <c r="B49" s="10"/>
      <c r="C49" s="11" t="s">
        <v>50</v>
      </c>
      <c r="D49" s="11" t="s">
        <v>13</v>
      </c>
      <c r="E49" s="73">
        <f>'POSEBNI DIO'!E12+'POSEBNI DIO'!E25+'POSEBNI DIO'!E30+'POSEBNI DIO'!E47+'POSEBNI DIO'!E58</f>
        <v>87765.84</v>
      </c>
      <c r="F49" s="73">
        <f>'POSEBNI DIO'!F12+'POSEBNI DIO'!F25+'POSEBNI DIO'!F30+'POSEBNI DIO'!F47+'POSEBNI DIO'!F58</f>
        <v>121638.41</v>
      </c>
      <c r="G49" s="73">
        <f>'POSEBNI DIO'!G12+'POSEBNI DIO'!G25+'POSEBNI DIO'!G30+'POSEBNI DIO'!G47+'POSEBNI DIO'!G58</f>
        <v>121638.41</v>
      </c>
      <c r="H49" s="73">
        <f>'POSEBNI DIO'!H12+'POSEBNI DIO'!H25+'POSEBNI DIO'!H30+'POSEBNI DIO'!H58</f>
        <v>174372.7</v>
      </c>
      <c r="I49" s="73">
        <f>'POSEBNI DIO'!I12+'POSEBNI DIO'!I25+'POSEBNI DIO'!I30+'POSEBNI DIO'!I47+'POSEBNI DIO'!I58</f>
        <v>148807.72999999998</v>
      </c>
      <c r="J49" s="73">
        <f>'POSEBNI DIO'!J12+'POSEBNI DIO'!J25+'POSEBNI DIO'!J30+'POSEBNI DIO'!J47+'POSEBNI DIO'!J58</f>
        <v>62628.280000000006</v>
      </c>
    </row>
    <row r="50" spans="1:10" x14ac:dyDescent="0.25">
      <c r="A50" s="10"/>
      <c r="B50" s="10"/>
      <c r="C50" s="16" t="s">
        <v>46</v>
      </c>
      <c r="D50" s="16" t="s">
        <v>47</v>
      </c>
      <c r="E50" s="66">
        <f>'POSEBNI DIO'!E89</f>
        <v>497.52</v>
      </c>
      <c r="F50" s="66">
        <f>'POSEBNI DIO'!F89</f>
        <v>0</v>
      </c>
      <c r="G50" s="66">
        <f>'POSEBNI DIO'!G89</f>
        <v>0</v>
      </c>
      <c r="H50" s="66">
        <f>'POSEBNI DIO'!H89</f>
        <v>0</v>
      </c>
      <c r="I50" s="66">
        <f>'POSEBNI DIO'!I89</f>
        <v>0</v>
      </c>
      <c r="J50" s="66">
        <f>'POSEBNI DIO'!J89</f>
        <v>0</v>
      </c>
    </row>
    <row r="51" spans="1:10" x14ac:dyDescent="0.25">
      <c r="A51" s="10"/>
      <c r="B51" s="10"/>
      <c r="C51" s="115" t="s">
        <v>46</v>
      </c>
      <c r="D51" s="16" t="s">
        <v>173</v>
      </c>
      <c r="E51" s="66">
        <f>'POSEBNI DIO'!E94</f>
        <v>0</v>
      </c>
      <c r="F51" s="66">
        <f>'POSEBNI DIO'!F94</f>
        <v>0</v>
      </c>
      <c r="G51" s="66">
        <f>'POSEBNI DIO'!G94</f>
        <v>0</v>
      </c>
      <c r="H51" s="66">
        <f>'POSEBNI DIO'!H94</f>
        <v>0</v>
      </c>
      <c r="I51" s="66">
        <f>'POSEBNI DIO'!I94</f>
        <v>0</v>
      </c>
      <c r="J51" s="66">
        <f>'POSEBNI DIO'!J94</f>
        <v>0</v>
      </c>
    </row>
    <row r="52" spans="1:10" x14ac:dyDescent="0.25">
      <c r="A52" s="14"/>
      <c r="B52" s="14"/>
      <c r="C52" s="11" t="s">
        <v>55</v>
      </c>
      <c r="D52" s="11" t="s">
        <v>56</v>
      </c>
      <c r="E52" s="73">
        <v>0</v>
      </c>
      <c r="F52" s="73">
        <v>0</v>
      </c>
      <c r="G52" s="73">
        <v>0</v>
      </c>
      <c r="H52" s="73">
        <v>0</v>
      </c>
      <c r="I52" s="73">
        <v>0</v>
      </c>
      <c r="J52" s="73">
        <v>0</v>
      </c>
    </row>
    <row r="53" spans="1:10" ht="15" customHeight="1" x14ac:dyDescent="0.25">
      <c r="A53" s="10"/>
      <c r="B53" s="10"/>
      <c r="C53" s="11" t="s">
        <v>43</v>
      </c>
      <c r="D53" s="15" t="s">
        <v>44</v>
      </c>
      <c r="E53" s="67">
        <v>0</v>
      </c>
      <c r="F53" s="59">
        <v>0</v>
      </c>
      <c r="G53" s="59">
        <v>0</v>
      </c>
      <c r="H53" s="59">
        <v>0</v>
      </c>
      <c r="I53" s="59">
        <v>0</v>
      </c>
      <c r="J53" s="59">
        <v>0</v>
      </c>
    </row>
    <row r="54" spans="1:10" ht="15" customHeight="1" x14ac:dyDescent="0.25">
      <c r="A54" s="10"/>
      <c r="B54" s="10"/>
      <c r="C54" s="11" t="s">
        <v>164</v>
      </c>
      <c r="D54" s="15" t="s">
        <v>165</v>
      </c>
      <c r="E54" s="67">
        <f>'POSEBNI DIO'!E61</f>
        <v>4125.2299999999996</v>
      </c>
      <c r="F54" s="67">
        <f>'POSEBNI DIO'!F61</f>
        <v>14754.98</v>
      </c>
      <c r="G54" s="67">
        <f>'POSEBNI DIO'!G61</f>
        <v>9004.3799999999992</v>
      </c>
      <c r="H54" s="67">
        <f>'POSEBNI DIO'!H61</f>
        <v>14975.36</v>
      </c>
      <c r="I54" s="67">
        <f>'POSEBNI DIO'!I61</f>
        <v>10482.75</v>
      </c>
      <c r="J54" s="67">
        <f>'POSEBNI DIO'!J61</f>
        <v>0</v>
      </c>
    </row>
    <row r="55" spans="1:10" ht="15" customHeight="1" x14ac:dyDescent="0.25">
      <c r="A55" s="10"/>
      <c r="B55" s="10"/>
      <c r="C55" s="11" t="s">
        <v>164</v>
      </c>
      <c r="D55" s="15" t="s">
        <v>220</v>
      </c>
      <c r="E55" s="67">
        <v>0</v>
      </c>
      <c r="F55" s="67">
        <v>0</v>
      </c>
      <c r="G55" s="67">
        <f>'POSEBNI DIO'!G65</f>
        <v>5750.6</v>
      </c>
      <c r="H55" s="67">
        <v>0</v>
      </c>
      <c r="I55" s="67">
        <v>0</v>
      </c>
      <c r="J55" s="67">
        <v>0</v>
      </c>
    </row>
    <row r="56" spans="1:10" x14ac:dyDescent="0.25">
      <c r="A56" s="10"/>
      <c r="B56" s="25"/>
      <c r="C56" s="11" t="s">
        <v>53</v>
      </c>
      <c r="D56" s="11" t="s">
        <v>54</v>
      </c>
      <c r="E56" s="73">
        <f>'POSEBNI DIO'!E51+'POSEBNI DIO'!E69</f>
        <v>68180.83</v>
      </c>
      <c r="F56" s="73">
        <f>'POSEBNI DIO'!F51+'POSEBNI DIO'!F69</f>
        <v>83611.62</v>
      </c>
      <c r="G56" s="73">
        <f>'POSEBNI DIO'!G51+'POSEBNI DIO'!G69</f>
        <v>51025.06</v>
      </c>
      <c r="H56" s="73">
        <f>'POSEBNI DIO'!H51+'POSEBNI DIO'!H69</f>
        <v>84860.35</v>
      </c>
      <c r="I56" s="73">
        <f>'POSEBNI DIO'!I51+'POSEBNI DIO'!I69</f>
        <v>59402.25</v>
      </c>
      <c r="J56" s="73">
        <f>'POSEBNI DIO'!J51+'POSEBNI DIO'!J69</f>
        <v>0</v>
      </c>
    </row>
    <row r="57" spans="1:10" x14ac:dyDescent="0.25">
      <c r="A57" s="10"/>
      <c r="B57" s="25"/>
      <c r="C57" s="11" t="s">
        <v>53</v>
      </c>
      <c r="D57" s="11" t="s">
        <v>182</v>
      </c>
      <c r="E57" s="73">
        <f>'POSEBNI DIO'!E54</f>
        <v>0</v>
      </c>
      <c r="F57" s="73">
        <f>'POSEBNI DIO'!F54</f>
        <v>0</v>
      </c>
      <c r="G57" s="73">
        <f>'POSEBNI DIO'!G54+'POSEBNI DIO'!G73</f>
        <v>32586.560000000001</v>
      </c>
      <c r="H57" s="73">
        <f>'POSEBNI DIO'!H54</f>
        <v>0</v>
      </c>
      <c r="I57" s="73">
        <f>'POSEBNI DIO'!I54</f>
        <v>0</v>
      </c>
      <c r="J57" s="73">
        <f>'POSEBNI DIO'!J54</f>
        <v>0</v>
      </c>
    </row>
    <row r="58" spans="1:10" x14ac:dyDescent="0.25">
      <c r="A58" s="10"/>
      <c r="B58" s="10"/>
      <c r="C58" s="11" t="s">
        <v>39</v>
      </c>
      <c r="D58" s="11" t="s">
        <v>40</v>
      </c>
      <c r="E58" s="73">
        <f>'POSEBNI DIO'!E106+'POSEBNI DIO'!E150</f>
        <v>1845567.8800000001</v>
      </c>
      <c r="F58" s="73">
        <f>'POSEBNI DIO'!F106</f>
        <v>2363385.2000000002</v>
      </c>
      <c r="G58" s="73">
        <f>'POSEBNI DIO'!G106+'POSEBNI DIO'!G150</f>
        <v>2532260.73</v>
      </c>
      <c r="H58" s="73">
        <f>'POSEBNI DIO'!H106</f>
        <v>2760635.8</v>
      </c>
      <c r="I58" s="73">
        <f>'POSEBNI DIO'!I106</f>
        <v>2760635.8</v>
      </c>
      <c r="J58" s="73">
        <f>'POSEBNI DIO'!J106</f>
        <v>2760635.8</v>
      </c>
    </row>
    <row r="59" spans="1:10" x14ac:dyDescent="0.25">
      <c r="A59" s="10"/>
      <c r="B59" s="25"/>
      <c r="C59" s="116" t="s">
        <v>39</v>
      </c>
      <c r="D59" s="11" t="s">
        <v>42</v>
      </c>
      <c r="E59" s="73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</row>
    <row r="60" spans="1:10" s="37" customFormat="1" x14ac:dyDescent="0.25">
      <c r="A60" s="11"/>
      <c r="B60" s="16"/>
      <c r="C60" s="16" t="s">
        <v>48</v>
      </c>
      <c r="D60" s="16" t="s">
        <v>49</v>
      </c>
      <c r="E60" s="66">
        <f>'POSEBNI DIO'!E112</f>
        <v>0</v>
      </c>
      <c r="F60" s="66">
        <f>'POSEBNI DIO'!F112</f>
        <v>0</v>
      </c>
      <c r="G60" s="66">
        <f>'POSEBNI DIO'!G112</f>
        <v>0</v>
      </c>
      <c r="H60" s="66">
        <f>'POSEBNI DIO'!H112</f>
        <v>0</v>
      </c>
      <c r="I60" s="66">
        <f>'POSEBNI DIO'!I112</f>
        <v>0</v>
      </c>
      <c r="J60" s="66">
        <f>'POSEBNI DIO'!J112</f>
        <v>0</v>
      </c>
    </row>
    <row r="61" spans="1:10" x14ac:dyDescent="0.25">
      <c r="A61" s="14"/>
      <c r="B61" s="14"/>
      <c r="C61" s="11" t="s">
        <v>51</v>
      </c>
      <c r="D61" s="11" t="s">
        <v>52</v>
      </c>
      <c r="E61" s="73"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</row>
    <row r="62" spans="1:10" x14ac:dyDescent="0.25">
      <c r="A62" s="10"/>
      <c r="B62" s="10">
        <v>32</v>
      </c>
      <c r="C62" s="11"/>
      <c r="D62" s="10" t="s">
        <v>30</v>
      </c>
      <c r="E62" s="75">
        <f>E63+E64+E65+E66+E67+E68+E69+E70+E71+E72+E73+E74+E75+E76+E77</f>
        <v>338376.16</v>
      </c>
      <c r="F62" s="75">
        <f>F63+F64+F65+F66+F67+F68+F69+F70+F71+F72+F73+F74+F75+F76+F77</f>
        <v>355641.72</v>
      </c>
      <c r="G62" s="75">
        <f>G63+G64+G65+G66+G67+G68+G69+G70+G71+G72+G73+G74+G75+G76+G77</f>
        <v>419361.92</v>
      </c>
      <c r="H62" s="75">
        <f>H63+H65+H67+H68+H69+H70+H71+H72+H73+H74+H75+H76+H77+H64+H66</f>
        <v>391464.85</v>
      </c>
      <c r="I62" s="75">
        <f>I63+I65+I67+I68+I69+I70+I71+I72+I73+I74+I75+I76+I77+I64+I66</f>
        <v>390510.85000000003</v>
      </c>
      <c r="J62" s="75">
        <f>J63+J65+J67+J68+J69+J70+J71+J72+J73+J74+J75+J76+J77+J64+J66</f>
        <v>386409.85</v>
      </c>
    </row>
    <row r="63" spans="1:10" x14ac:dyDescent="0.25">
      <c r="A63" s="10"/>
      <c r="B63" s="10"/>
      <c r="C63" s="11" t="s">
        <v>50</v>
      </c>
      <c r="D63" s="11" t="s">
        <v>13</v>
      </c>
      <c r="E63" s="73">
        <f>'POSEBNI DIO'!E13+'POSEBNI DIO'!E26+'POSEBNI DIO'!E31+'POSEBNI DIO'!E43+'POSEBNI DIO'!E48+'POSEBNI DIO'!E59</f>
        <v>5921.8200000000006</v>
      </c>
      <c r="F63" s="73">
        <f>'POSEBNI DIO'!F13+'POSEBNI DIO'!F26+'POSEBNI DIO'!F31+'POSEBNI DIO'!F48+'POSEBNI DIO'!F59</f>
        <v>6044.21</v>
      </c>
      <c r="G63" s="73">
        <f>'POSEBNI DIO'!G13+'POSEBNI DIO'!G26+'POSEBNI DIO'!G31+'POSEBNI DIO'!G43+'POSEBNI DIO'!G48+'POSEBNI DIO'!G59</f>
        <v>6044.21</v>
      </c>
      <c r="H63" s="73">
        <f>'POSEBNI DIO'!H13+'POSEBNI DIO'!H26+'POSEBNI DIO'!H31+'POSEBNI DIO'!H48+'POSEBNI DIO'!H59</f>
        <v>7714.39</v>
      </c>
      <c r="I63" s="73">
        <f>'POSEBNI DIO'!I13+'POSEBNI DIO'!I26+'POSEBNI DIO'!I31+'POSEBNI DIO'!I48+'POSEBNI DIO'!I59</f>
        <v>7275.07</v>
      </c>
      <c r="J63" s="73">
        <f>'POSEBNI DIO'!J13+'POSEBNI DIO'!J26+'POSEBNI DIO'!J31+'POSEBNI DIO'!J48+'POSEBNI DIO'!J59</f>
        <v>4375</v>
      </c>
    </row>
    <row r="64" spans="1:10" x14ac:dyDescent="0.25">
      <c r="A64" s="10"/>
      <c r="B64" s="10"/>
      <c r="C64" s="11" t="s">
        <v>50</v>
      </c>
      <c r="D64" s="11" t="s">
        <v>181</v>
      </c>
      <c r="E64" s="73">
        <f>'POSEBNI DIO'!E15</f>
        <v>1096.6600000000001</v>
      </c>
      <c r="F64" s="73">
        <f>'POSEBNI DIO'!F15</f>
        <v>0</v>
      </c>
      <c r="G64" s="73">
        <f>'POSEBNI DIO'!G15</f>
        <v>0</v>
      </c>
      <c r="H64" s="73">
        <f>'POSEBNI DIO'!H15</f>
        <v>0</v>
      </c>
      <c r="I64" s="73">
        <f>'POSEBNI DIO'!I15</f>
        <v>0</v>
      </c>
      <c r="J64" s="73">
        <f>'POSEBNI DIO'!J15</f>
        <v>0</v>
      </c>
    </row>
    <row r="65" spans="1:10" x14ac:dyDescent="0.25">
      <c r="A65" s="10"/>
      <c r="B65" s="10"/>
      <c r="C65" s="16" t="s">
        <v>46</v>
      </c>
      <c r="D65" s="16" t="s">
        <v>47</v>
      </c>
      <c r="E65" s="66">
        <f>'POSEBNI DIO'!E90+'POSEBNI DIO'!E122</f>
        <v>3722.91</v>
      </c>
      <c r="F65" s="66">
        <f>'POSEBNI DIO'!F90+'POSEBNI DIO'!F122</f>
        <v>5500</v>
      </c>
      <c r="G65" s="66">
        <f>'POSEBNI DIO'!G90+'POSEBNI DIO'!G122</f>
        <v>5500</v>
      </c>
      <c r="H65" s="66">
        <f>'POSEBNI DIO'!H90+'POSEBNI DIO'!H122</f>
        <v>2000</v>
      </c>
      <c r="I65" s="66">
        <f>'POSEBNI DIO'!I90+'POSEBNI DIO'!I122</f>
        <v>2000</v>
      </c>
      <c r="J65" s="66">
        <f>'POSEBNI DIO'!J90+'POSEBNI DIO'!J122</f>
        <v>2000</v>
      </c>
    </row>
    <row r="66" spans="1:10" x14ac:dyDescent="0.25">
      <c r="A66" s="10"/>
      <c r="B66" s="10"/>
      <c r="C66" s="115" t="s">
        <v>46</v>
      </c>
      <c r="D66" s="16" t="s">
        <v>173</v>
      </c>
      <c r="E66" s="66">
        <f>'POSEBNI DIO'!E95+'POSEBNI DIO'!E127</f>
        <v>8705.67</v>
      </c>
      <c r="F66" s="66">
        <f>'POSEBNI DIO'!F95+'POSEBNI DIO'!F127</f>
        <v>0</v>
      </c>
      <c r="G66" s="66">
        <f>'POSEBNI DIO'!G95+'POSEBNI DIO'!G127</f>
        <v>12635.880000000001</v>
      </c>
      <c r="H66" s="66">
        <f>'POSEBNI DIO'!H95+'POSEBNI DIO'!H127</f>
        <v>0</v>
      </c>
      <c r="I66" s="66">
        <f>'POSEBNI DIO'!I95+'POSEBNI DIO'!I127</f>
        <v>0</v>
      </c>
      <c r="J66" s="66">
        <f>'POSEBNI DIO'!J95+'POSEBNI DIO'!J127</f>
        <v>0</v>
      </c>
    </row>
    <row r="67" spans="1:10" x14ac:dyDescent="0.25">
      <c r="A67" s="14"/>
      <c r="B67" s="14"/>
      <c r="C67" s="11" t="s">
        <v>55</v>
      </c>
      <c r="D67" s="11" t="s">
        <v>56</v>
      </c>
      <c r="E67" s="73">
        <f>'POSEBNI DIO'!E98+'POSEBNI DIO'!E132+'POSEBNI DIO'!E156</f>
        <v>141658.76</v>
      </c>
      <c r="F67" s="73">
        <f>'POSEBNI DIO'!F98+'POSEBNI DIO'!F132+'POSEBNI DIO'!F156</f>
        <v>145888.14000000001</v>
      </c>
      <c r="G67" s="73">
        <f>'POSEBNI DIO'!G98+'POSEBNI DIO'!G132+'POSEBNI DIO'!G156</f>
        <v>183534.43</v>
      </c>
      <c r="H67" s="73">
        <f>'POSEBNI DIO'!H98+'POSEBNI DIO'!H132+'POSEBNI DIO'!H156</f>
        <v>176872.43</v>
      </c>
      <c r="I67" s="73">
        <f>'POSEBNI DIO'!I98+'POSEBNI DIO'!I132+'POSEBNI DIO'!I156</f>
        <v>176872.43</v>
      </c>
      <c r="J67" s="73">
        <f>'POSEBNI DIO'!J98+'POSEBNI DIO'!J132+'POSEBNI DIO'!J156</f>
        <v>176872.43</v>
      </c>
    </row>
    <row r="68" spans="1:10" ht="15" customHeight="1" x14ac:dyDescent="0.25">
      <c r="A68" s="10"/>
      <c r="B68" s="10"/>
      <c r="C68" s="11" t="s">
        <v>43</v>
      </c>
      <c r="D68" s="15" t="s">
        <v>44</v>
      </c>
      <c r="E68" s="67">
        <f>'POSEBNI DIO'!E17+'POSEBNI DIO'!E140</f>
        <v>3073.5</v>
      </c>
      <c r="F68" s="67">
        <f>'POSEBNI DIO'!F17+'POSEBNI DIO'!F140</f>
        <v>6500</v>
      </c>
      <c r="G68" s="67">
        <f>'POSEBNI DIO'!G17+'POSEBNI DIO'!G140</f>
        <v>6500</v>
      </c>
      <c r="H68" s="67">
        <f>'POSEBNI DIO'!H17+'POSEBNI DIO'!H140</f>
        <v>6000</v>
      </c>
      <c r="I68" s="67">
        <f>'POSEBNI DIO'!I17+'POSEBNI DIO'!I140</f>
        <v>6000</v>
      </c>
      <c r="J68" s="67">
        <f>'POSEBNI DIO'!J17+'POSEBNI DIO'!J140</f>
        <v>6000</v>
      </c>
    </row>
    <row r="69" spans="1:10" x14ac:dyDescent="0.25">
      <c r="A69" s="10"/>
      <c r="B69" s="10"/>
      <c r="C69" s="11" t="s">
        <v>164</v>
      </c>
      <c r="D69" s="15" t="s">
        <v>165</v>
      </c>
      <c r="E69" s="67">
        <f>'POSEBNI DIO'!E84+'POSEBNI DIO'!E62</f>
        <v>308.72000000000003</v>
      </c>
      <c r="F69" s="67">
        <f>'POSEBNI DIO'!F84+'POSEBNI DIO'!F62</f>
        <v>299.48</v>
      </c>
      <c r="G69" s="67">
        <f>'POSEBNI DIO'!G84+'POSEBNI DIO'!G62</f>
        <v>272.76</v>
      </c>
      <c r="H69" s="67">
        <f>'POSEBNI DIO'!H84+'POSEBNI DIO'!H62</f>
        <v>257.33999999999997</v>
      </c>
      <c r="I69" s="67">
        <f>'POSEBNI DIO'!I84+'POSEBNI DIO'!I62</f>
        <v>180.14</v>
      </c>
      <c r="J69" s="67">
        <f>'POSEBNI DIO'!J84+'POSEBNI DIO'!J62</f>
        <v>0</v>
      </c>
    </row>
    <row r="70" spans="1:10" x14ac:dyDescent="0.25">
      <c r="A70" s="10"/>
      <c r="B70" s="10"/>
      <c r="C70" s="11" t="s">
        <v>164</v>
      </c>
      <c r="D70" s="15" t="s">
        <v>221</v>
      </c>
      <c r="E70" s="67">
        <v>0</v>
      </c>
      <c r="F70" s="67">
        <v>0</v>
      </c>
      <c r="G70" s="67">
        <f>'POSEBNI DIO'!G66</f>
        <v>26.72</v>
      </c>
      <c r="H70" s="67">
        <v>0</v>
      </c>
      <c r="I70" s="67">
        <v>0</v>
      </c>
      <c r="J70" s="67">
        <v>0</v>
      </c>
    </row>
    <row r="71" spans="1:10" x14ac:dyDescent="0.25">
      <c r="A71" s="10"/>
      <c r="B71" s="25"/>
      <c r="C71" s="11" t="s">
        <v>53</v>
      </c>
      <c r="D71" s="11" t="s">
        <v>54</v>
      </c>
      <c r="E71" s="73">
        <f>'POSEBNI DIO'!E52+'POSEBNI DIO'!E70</f>
        <v>525.41999999999996</v>
      </c>
      <c r="F71" s="73">
        <f>'POSEBNI DIO'!F52+'POSEBNI DIO'!F70</f>
        <v>1697.08</v>
      </c>
      <c r="G71" s="73">
        <f>'POSEBNI DIO'!G52+'POSEBNI DIO'!G70</f>
        <v>1091.4000000000001</v>
      </c>
      <c r="H71" s="73">
        <f>'POSEBNI DIO'!H52+'POSEBNI DIO'!H70</f>
        <v>1458.27</v>
      </c>
      <c r="I71" s="73">
        <f>'POSEBNI DIO'!I52+'POSEBNI DIO'!I70</f>
        <v>1020.79</v>
      </c>
      <c r="J71" s="73">
        <f>'POSEBNI DIO'!J52+'POSEBNI DIO'!J70</f>
        <v>0</v>
      </c>
    </row>
    <row r="72" spans="1:10" x14ac:dyDescent="0.25">
      <c r="A72" s="10"/>
      <c r="B72" s="25"/>
      <c r="C72" s="11" t="s">
        <v>53</v>
      </c>
      <c r="D72" s="11" t="s">
        <v>222</v>
      </c>
      <c r="E72" s="73">
        <v>0</v>
      </c>
      <c r="F72" s="73">
        <v>0</v>
      </c>
      <c r="G72" s="73">
        <f>'POSEBNI DIO'!G74</f>
        <v>605.67999999999995</v>
      </c>
      <c r="H72" s="73">
        <v>0</v>
      </c>
      <c r="I72" s="73">
        <v>0</v>
      </c>
      <c r="J72" s="73">
        <v>0</v>
      </c>
    </row>
    <row r="73" spans="1:10" x14ac:dyDescent="0.25">
      <c r="A73" s="10"/>
      <c r="B73" s="10"/>
      <c r="C73" s="11" t="s">
        <v>39</v>
      </c>
      <c r="D73" s="11" t="s">
        <v>40</v>
      </c>
      <c r="E73" s="73">
        <f>'POSEBNI DIO'!E19+'POSEBNI DIO'!E41+'POSEBNI DIO'!E107+'POSEBNI DIO'!E151</f>
        <v>171450.78</v>
      </c>
      <c r="F73" s="73">
        <f>'POSEBNI DIO'!F19+'POSEBNI DIO'!F41+'POSEBNI DIO'!F107</f>
        <v>189212.81</v>
      </c>
      <c r="G73" s="73">
        <f>'POSEBNI DIO'!G19+'POSEBNI DIO'!G41+'POSEBNI DIO'!G107+'POSEBNI DIO'!G151</f>
        <v>198864.15000000002</v>
      </c>
      <c r="H73" s="73">
        <f>'POSEBNI DIO'!H19+'POSEBNI DIO'!H41+'POSEBNI DIO'!H107</f>
        <v>196162.42</v>
      </c>
      <c r="I73" s="73">
        <f>'POSEBNI DIO'!I19+'POSEBNI DIO'!I41+'POSEBNI DIO'!I107</f>
        <v>196162.42</v>
      </c>
      <c r="J73" s="73">
        <f>'POSEBNI DIO'!J19+'POSEBNI DIO'!J41+'POSEBNI DIO'!J107</f>
        <v>196162.42</v>
      </c>
    </row>
    <row r="74" spans="1:10" x14ac:dyDescent="0.25">
      <c r="A74" s="10"/>
      <c r="B74" s="25"/>
      <c r="C74" s="11" t="s">
        <v>39</v>
      </c>
      <c r="D74" s="11" t="s">
        <v>204</v>
      </c>
      <c r="E74" s="73">
        <f>'POSEBNI DIO'!E102</f>
        <v>0</v>
      </c>
      <c r="F74" s="59">
        <f>'POSEBNI DIO'!F102</f>
        <v>0</v>
      </c>
      <c r="G74" s="59">
        <f>'POSEBNI DIO'!G102</f>
        <v>2847.74</v>
      </c>
      <c r="H74" s="59">
        <f>'POSEBNI DIO'!H102</f>
        <v>0</v>
      </c>
      <c r="I74" s="59">
        <f>'POSEBNI DIO'!I102</f>
        <v>0</v>
      </c>
      <c r="J74" s="59">
        <f>'POSEBNI DIO'!J102</f>
        <v>0</v>
      </c>
    </row>
    <row r="75" spans="1:10" s="37" customFormat="1" x14ac:dyDescent="0.25">
      <c r="A75" s="11"/>
      <c r="B75" s="16"/>
      <c r="C75" s="16" t="s">
        <v>48</v>
      </c>
      <c r="D75" s="16" t="s">
        <v>49</v>
      </c>
      <c r="E75" s="66">
        <f>'POSEBNI DIO'!E21+'POSEBNI DIO'!E113</f>
        <v>294.5</v>
      </c>
      <c r="F75" s="66">
        <f>'POSEBNI DIO'!F113</f>
        <v>500</v>
      </c>
      <c r="G75" s="66">
        <f>'POSEBNI DIO'!G113</f>
        <v>1138.95</v>
      </c>
      <c r="H75" s="66">
        <f>'POSEBNI DIO'!H113</f>
        <v>1000</v>
      </c>
      <c r="I75" s="66">
        <f>'POSEBNI DIO'!I113</f>
        <v>1000</v>
      </c>
      <c r="J75" s="66">
        <f>'POSEBNI DIO'!J113</f>
        <v>1000</v>
      </c>
    </row>
    <row r="76" spans="1:10" s="37" customFormat="1" x14ac:dyDescent="0.25">
      <c r="A76" s="11"/>
      <c r="B76" s="16"/>
      <c r="C76" s="16" t="s">
        <v>48</v>
      </c>
      <c r="D76" s="16" t="s">
        <v>203</v>
      </c>
      <c r="E76" s="66">
        <f>'POSEBNI DIO'!E116</f>
        <v>1617.42</v>
      </c>
      <c r="F76" s="66">
        <f>'POSEBNI DIO'!F116</f>
        <v>0</v>
      </c>
      <c r="G76" s="66">
        <f>'POSEBNI DIO'!G116</f>
        <v>300</v>
      </c>
      <c r="H76" s="66">
        <f>'POSEBNI DIO'!H116</f>
        <v>0</v>
      </c>
      <c r="I76" s="66">
        <f>'POSEBNI DIO'!I116</f>
        <v>0</v>
      </c>
      <c r="J76" s="66">
        <f>'POSEBNI DIO'!J116</f>
        <v>0</v>
      </c>
    </row>
    <row r="77" spans="1:10" x14ac:dyDescent="0.25">
      <c r="A77" s="14"/>
      <c r="B77" s="14"/>
      <c r="C77" s="11" t="s">
        <v>51</v>
      </c>
      <c r="D77" s="11" t="s">
        <v>52</v>
      </c>
      <c r="E77" s="73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</row>
    <row r="78" spans="1:10" x14ac:dyDescent="0.25">
      <c r="A78" s="10"/>
      <c r="B78" s="10">
        <v>34</v>
      </c>
      <c r="C78" s="11"/>
      <c r="D78" s="10" t="s">
        <v>57</v>
      </c>
      <c r="E78" s="75">
        <f>E80+E79+E81+E82+E83+E84+E85+E86+E87</f>
        <v>1236.1500000000001</v>
      </c>
      <c r="F78" s="75">
        <f t="shared" ref="F78:I78" si="8">F80+F79+F81+F82+F83+F84+F85+F86+F87</f>
        <v>700</v>
      </c>
      <c r="G78" s="75">
        <f t="shared" si="8"/>
        <v>1576.05</v>
      </c>
      <c r="H78" s="75">
        <f t="shared" si="8"/>
        <v>704</v>
      </c>
      <c r="I78" s="75">
        <f t="shared" si="8"/>
        <v>704</v>
      </c>
      <c r="J78" s="75">
        <f t="shared" ref="J78" si="9">J80+J79+J81+J82+J83+J84+J85+J86+J87</f>
        <v>704</v>
      </c>
    </row>
    <row r="79" spans="1:10" x14ac:dyDescent="0.25">
      <c r="A79" s="10"/>
      <c r="B79" s="10"/>
      <c r="C79" s="11" t="s">
        <v>50</v>
      </c>
      <c r="D79" s="11" t="s">
        <v>13</v>
      </c>
      <c r="E79" s="73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</row>
    <row r="80" spans="1:10" x14ac:dyDescent="0.25">
      <c r="A80" s="10"/>
      <c r="B80" s="10"/>
      <c r="C80" s="16" t="s">
        <v>46</v>
      </c>
      <c r="D80" s="16" t="s">
        <v>47</v>
      </c>
      <c r="E80" s="66">
        <f>'POSEBNI DIO'!E91</f>
        <v>19.93</v>
      </c>
      <c r="F80" s="66">
        <f>'POSEBNI DIO'!F91</f>
        <v>0</v>
      </c>
      <c r="G80" s="66">
        <f>'POSEBNI DIO'!G91</f>
        <v>0</v>
      </c>
      <c r="H80" s="66">
        <f>'POSEBNI DIO'!H91</f>
        <v>0</v>
      </c>
      <c r="I80" s="66">
        <f>'POSEBNI DIO'!I91</f>
        <v>0</v>
      </c>
      <c r="J80" s="66">
        <f>'POSEBNI DIO'!J91</f>
        <v>0</v>
      </c>
    </row>
    <row r="81" spans="1:10" x14ac:dyDescent="0.25">
      <c r="A81" s="14"/>
      <c r="B81" s="14"/>
      <c r="C81" s="11" t="s">
        <v>55</v>
      </c>
      <c r="D81" s="11" t="s">
        <v>56</v>
      </c>
      <c r="E81" s="73">
        <f>'POSEBNI DIO'!E99</f>
        <v>699.03</v>
      </c>
      <c r="F81" s="73">
        <f>'POSEBNI DIO'!F99</f>
        <v>700</v>
      </c>
      <c r="G81" s="73">
        <f>'POSEBNI DIO'!G99</f>
        <v>704</v>
      </c>
      <c r="H81" s="73">
        <f>'POSEBNI DIO'!H99</f>
        <v>704</v>
      </c>
      <c r="I81" s="73">
        <f>'POSEBNI DIO'!I99</f>
        <v>704</v>
      </c>
      <c r="J81" s="73">
        <f>'POSEBNI DIO'!J99</f>
        <v>704</v>
      </c>
    </row>
    <row r="82" spans="1:10" ht="15" customHeight="1" x14ac:dyDescent="0.25">
      <c r="A82" s="10"/>
      <c r="B82" s="10"/>
      <c r="C82" s="11" t="s">
        <v>43</v>
      </c>
      <c r="D82" s="15" t="s">
        <v>44</v>
      </c>
      <c r="E82" s="67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</row>
    <row r="83" spans="1:10" x14ac:dyDescent="0.25">
      <c r="A83" s="10"/>
      <c r="B83" s="25"/>
      <c r="C83" s="11" t="s">
        <v>53</v>
      </c>
      <c r="D83" s="11" t="s">
        <v>54</v>
      </c>
      <c r="E83" s="73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</row>
    <row r="84" spans="1:10" x14ac:dyDescent="0.25">
      <c r="A84" s="10"/>
      <c r="B84" s="10"/>
      <c r="C84" s="11" t="s">
        <v>39</v>
      </c>
      <c r="D84" s="11" t="s">
        <v>40</v>
      </c>
      <c r="E84" s="73">
        <f>'POSEBNI DIO'!E108+'POSEBNI DIO'!E152</f>
        <v>517.19000000000005</v>
      </c>
      <c r="F84" s="73">
        <f>'POSEBNI DIO'!F108</f>
        <v>0</v>
      </c>
      <c r="G84" s="73">
        <f>'POSEBNI DIO'!G108+'POSEBNI DIO'!G152</f>
        <v>872.05</v>
      </c>
      <c r="H84" s="73">
        <f>'POSEBNI DIO'!H108</f>
        <v>0</v>
      </c>
      <c r="I84" s="73">
        <f>'POSEBNI DIO'!I108</f>
        <v>0</v>
      </c>
      <c r="J84" s="73">
        <f>'POSEBNI DIO'!J108</f>
        <v>0</v>
      </c>
    </row>
    <row r="85" spans="1:10" x14ac:dyDescent="0.25">
      <c r="A85" s="10"/>
      <c r="B85" s="25"/>
      <c r="C85" s="11" t="s">
        <v>41</v>
      </c>
      <c r="D85" s="11" t="s">
        <v>42</v>
      </c>
      <c r="E85" s="73">
        <v>0</v>
      </c>
      <c r="F85" s="59">
        <v>0</v>
      </c>
      <c r="G85" s="59">
        <v>0</v>
      </c>
      <c r="H85" s="59">
        <v>0</v>
      </c>
      <c r="I85" s="59">
        <v>0</v>
      </c>
      <c r="J85" s="59">
        <v>0</v>
      </c>
    </row>
    <row r="86" spans="1:10" s="37" customFormat="1" x14ac:dyDescent="0.25">
      <c r="A86" s="11"/>
      <c r="B86" s="16"/>
      <c r="C86" s="16" t="s">
        <v>48</v>
      </c>
      <c r="D86" s="16" t="s">
        <v>49</v>
      </c>
      <c r="E86" s="66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</row>
    <row r="87" spans="1:10" x14ac:dyDescent="0.25">
      <c r="A87" s="14"/>
      <c r="B87" s="14"/>
      <c r="C87" s="11" t="s">
        <v>51</v>
      </c>
      <c r="D87" s="11" t="s">
        <v>52</v>
      </c>
      <c r="E87" s="73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</row>
    <row r="88" spans="1:10" x14ac:dyDescent="0.25">
      <c r="A88" s="10"/>
      <c r="B88" s="10">
        <v>37</v>
      </c>
      <c r="C88" s="11"/>
      <c r="D88" s="10" t="s">
        <v>166</v>
      </c>
      <c r="E88" s="75">
        <f>E89+E90+E91+E92+E93+E94+E95+E96+E97</f>
        <v>49182.98</v>
      </c>
      <c r="F88" s="75">
        <f t="shared" ref="F88:H88" si="10">F89+F90+F91+F92+F93+F94+F95+F96+F97</f>
        <v>40012.39</v>
      </c>
      <c r="G88" s="75">
        <f t="shared" si="10"/>
        <v>40012.39</v>
      </c>
      <c r="H88" s="75">
        <f t="shared" si="10"/>
        <v>40012.39</v>
      </c>
      <c r="I88" s="75">
        <f t="shared" ref="I88:J88" si="11">I89+I90+I91+I92+I93+I94+I95+I96+I97</f>
        <v>40012.39</v>
      </c>
      <c r="J88" s="75">
        <f t="shared" si="11"/>
        <v>40012.39</v>
      </c>
    </row>
    <row r="89" spans="1:10" x14ac:dyDescent="0.25">
      <c r="A89" s="10"/>
      <c r="B89" s="10"/>
      <c r="C89" s="11" t="s">
        <v>50</v>
      </c>
      <c r="D89" s="11" t="s">
        <v>13</v>
      </c>
      <c r="E89" s="73">
        <v>0</v>
      </c>
      <c r="F89" s="59">
        <v>0</v>
      </c>
      <c r="G89" s="59">
        <v>0</v>
      </c>
      <c r="H89" s="59">
        <v>0</v>
      </c>
      <c r="I89" s="59">
        <v>0</v>
      </c>
      <c r="J89" s="59">
        <v>0</v>
      </c>
    </row>
    <row r="90" spans="1:10" x14ac:dyDescent="0.25">
      <c r="A90" s="10"/>
      <c r="B90" s="10"/>
      <c r="C90" s="16" t="s">
        <v>46</v>
      </c>
      <c r="D90" s="16" t="s">
        <v>47</v>
      </c>
      <c r="E90" s="66">
        <v>0</v>
      </c>
      <c r="F90" s="59">
        <v>0</v>
      </c>
      <c r="G90" s="59">
        <v>0</v>
      </c>
      <c r="H90" s="59">
        <v>0</v>
      </c>
      <c r="I90" s="59">
        <v>0</v>
      </c>
      <c r="J90" s="59">
        <v>0</v>
      </c>
    </row>
    <row r="91" spans="1:10" x14ac:dyDescent="0.25">
      <c r="A91" s="14"/>
      <c r="B91" s="14"/>
      <c r="C91" s="11" t="s">
        <v>55</v>
      </c>
      <c r="D91" s="11" t="s">
        <v>56</v>
      </c>
      <c r="E91" s="73">
        <v>0</v>
      </c>
      <c r="F91" s="59">
        <v>0</v>
      </c>
      <c r="G91" s="59">
        <v>0</v>
      </c>
      <c r="H91" s="59">
        <v>0</v>
      </c>
      <c r="I91" s="59">
        <v>0</v>
      </c>
      <c r="J91" s="59">
        <v>0</v>
      </c>
    </row>
    <row r="92" spans="1:10" ht="15" customHeight="1" x14ac:dyDescent="0.25">
      <c r="A92" s="10"/>
      <c r="B92" s="10"/>
      <c r="C92" s="11" t="s">
        <v>43</v>
      </c>
      <c r="D92" s="15" t="s">
        <v>44</v>
      </c>
      <c r="E92" s="67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</row>
    <row r="93" spans="1:10" x14ac:dyDescent="0.25">
      <c r="A93" s="10"/>
      <c r="B93" s="25"/>
      <c r="C93" s="11" t="s">
        <v>53</v>
      </c>
      <c r="D93" s="11" t="s">
        <v>54</v>
      </c>
      <c r="E93" s="73">
        <v>0</v>
      </c>
      <c r="F93" s="59">
        <v>0</v>
      </c>
      <c r="G93" s="59">
        <v>0</v>
      </c>
      <c r="H93" s="59">
        <v>0</v>
      </c>
      <c r="I93" s="59">
        <v>0</v>
      </c>
      <c r="J93" s="59">
        <v>0</v>
      </c>
    </row>
    <row r="94" spans="1:10" x14ac:dyDescent="0.25">
      <c r="A94" s="10"/>
      <c r="B94" s="10"/>
      <c r="C94" s="11" t="s">
        <v>39</v>
      </c>
      <c r="D94" s="11" t="s">
        <v>40</v>
      </c>
      <c r="E94" s="73">
        <f>'POSEBNI DIO'!E34+'POSEBNI DIO'!E109</f>
        <v>49182.98</v>
      </c>
      <c r="F94" s="73">
        <f>'POSEBNI DIO'!F34+'POSEBNI DIO'!F109</f>
        <v>40012.39</v>
      </c>
      <c r="G94" s="73">
        <f>'POSEBNI DIO'!G34+'POSEBNI DIO'!G109</f>
        <v>40012.39</v>
      </c>
      <c r="H94" s="73">
        <f>'POSEBNI DIO'!H34</f>
        <v>40012.39</v>
      </c>
      <c r="I94" s="73">
        <f>'POSEBNI DIO'!I34</f>
        <v>40012.39</v>
      </c>
      <c r="J94" s="73">
        <f>'POSEBNI DIO'!J34</f>
        <v>40012.39</v>
      </c>
    </row>
    <row r="95" spans="1:10" x14ac:dyDescent="0.25">
      <c r="A95" s="10"/>
      <c r="B95" s="25"/>
      <c r="C95" s="11" t="s">
        <v>41</v>
      </c>
      <c r="D95" s="11" t="s">
        <v>42</v>
      </c>
      <c r="E95" s="73">
        <v>0</v>
      </c>
      <c r="F95" s="59">
        <v>0</v>
      </c>
      <c r="G95" s="59">
        <v>0</v>
      </c>
      <c r="H95" s="59">
        <v>0</v>
      </c>
      <c r="I95" s="59">
        <v>0</v>
      </c>
      <c r="J95" s="59">
        <v>0</v>
      </c>
    </row>
    <row r="96" spans="1:10" s="37" customFormat="1" x14ac:dyDescent="0.25">
      <c r="A96" s="11"/>
      <c r="B96" s="16"/>
      <c r="C96" s="16" t="s">
        <v>48</v>
      </c>
      <c r="D96" s="16" t="s">
        <v>49</v>
      </c>
      <c r="E96" s="66">
        <v>0</v>
      </c>
      <c r="F96" s="72">
        <v>0</v>
      </c>
      <c r="G96" s="72">
        <v>0</v>
      </c>
      <c r="H96" s="72">
        <v>0</v>
      </c>
      <c r="I96" s="72">
        <v>0</v>
      </c>
      <c r="J96" s="72">
        <v>0</v>
      </c>
    </row>
    <row r="97" spans="1:10" x14ac:dyDescent="0.25">
      <c r="A97" s="14"/>
      <c r="B97" s="14"/>
      <c r="C97" s="11" t="s">
        <v>51</v>
      </c>
      <c r="D97" s="11" t="s">
        <v>52</v>
      </c>
      <c r="E97" s="73">
        <v>0</v>
      </c>
      <c r="F97" s="59">
        <v>0</v>
      </c>
      <c r="G97" s="59">
        <v>0</v>
      </c>
      <c r="H97" s="59">
        <v>0</v>
      </c>
      <c r="I97" s="59">
        <v>0</v>
      </c>
      <c r="J97" s="59">
        <v>0</v>
      </c>
    </row>
    <row r="98" spans="1:10" x14ac:dyDescent="0.25">
      <c r="A98" s="10"/>
      <c r="B98" s="10">
        <v>38</v>
      </c>
      <c r="C98" s="11"/>
      <c r="D98" s="10" t="s">
        <v>58</v>
      </c>
      <c r="E98" s="75">
        <f>E99+E100+E101+E102+E103+E104+E105+E106+E107</f>
        <v>1279.3900000000001</v>
      </c>
      <c r="F98" s="75">
        <f t="shared" ref="F98:H98" si="12">F99+F100+F101+F102+F103+F104+F105+F106+F107</f>
        <v>1278</v>
      </c>
      <c r="G98" s="75">
        <f t="shared" si="12"/>
        <v>1278</v>
      </c>
      <c r="H98" s="75">
        <f t="shared" si="12"/>
        <v>1251</v>
      </c>
      <c r="I98" s="75">
        <f t="shared" ref="I98:J98" si="13">I99+I100+I101+I102+I103+I104+I105+I106+I107</f>
        <v>1251</v>
      </c>
      <c r="J98" s="75">
        <f t="shared" si="13"/>
        <v>1251</v>
      </c>
    </row>
    <row r="99" spans="1:10" x14ac:dyDescent="0.25">
      <c r="A99" s="10"/>
      <c r="B99" s="10"/>
      <c r="C99" s="11" t="s">
        <v>50</v>
      </c>
      <c r="D99" s="11" t="s">
        <v>13</v>
      </c>
      <c r="E99" s="73">
        <v>0</v>
      </c>
      <c r="F99" s="73">
        <v>0</v>
      </c>
      <c r="G99" s="73">
        <v>0</v>
      </c>
      <c r="H99" s="73">
        <v>0</v>
      </c>
      <c r="I99" s="73">
        <v>0</v>
      </c>
      <c r="J99" s="73">
        <v>0</v>
      </c>
    </row>
    <row r="100" spans="1:10" x14ac:dyDescent="0.25">
      <c r="A100" s="10"/>
      <c r="B100" s="10"/>
      <c r="C100" s="16" t="s">
        <v>46</v>
      </c>
      <c r="D100" s="16" t="s">
        <v>47</v>
      </c>
      <c r="E100" s="66">
        <f>'POSEBNI DIO'!E80</f>
        <v>1.39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</row>
    <row r="101" spans="1:10" x14ac:dyDescent="0.25">
      <c r="A101" s="14"/>
      <c r="B101" s="14"/>
      <c r="C101" s="11" t="s">
        <v>55</v>
      </c>
      <c r="D101" s="11" t="s">
        <v>56</v>
      </c>
      <c r="E101" s="73">
        <v>0</v>
      </c>
      <c r="F101" s="73">
        <v>0</v>
      </c>
      <c r="G101" s="73">
        <v>0</v>
      </c>
      <c r="H101" s="73">
        <v>0</v>
      </c>
      <c r="I101" s="73">
        <v>0</v>
      </c>
      <c r="J101" s="73">
        <v>0</v>
      </c>
    </row>
    <row r="102" spans="1:10" ht="15" customHeight="1" x14ac:dyDescent="0.25">
      <c r="A102" s="10"/>
      <c r="B102" s="10"/>
      <c r="C102" s="11" t="s">
        <v>43</v>
      </c>
      <c r="D102" s="15" t="s">
        <v>44</v>
      </c>
      <c r="E102" s="67">
        <f>'POSEBNI DIO'!E103</f>
        <v>0</v>
      </c>
      <c r="F102" s="67">
        <f>'POSEBNI DIO'!F103</f>
        <v>0</v>
      </c>
      <c r="G102" s="67">
        <f>'POSEBNI DIO'!G103</f>
        <v>0</v>
      </c>
      <c r="H102" s="67">
        <f>'POSEBNI DIO'!H103</f>
        <v>0</v>
      </c>
      <c r="I102" s="67">
        <f>'POSEBNI DIO'!I103</f>
        <v>0</v>
      </c>
      <c r="J102" s="67">
        <f>'POSEBNI DIO'!J103</f>
        <v>0</v>
      </c>
    </row>
    <row r="103" spans="1:10" x14ac:dyDescent="0.25">
      <c r="A103" s="10"/>
      <c r="B103" s="25"/>
      <c r="C103" s="11" t="s">
        <v>53</v>
      </c>
      <c r="D103" s="11" t="s">
        <v>54</v>
      </c>
      <c r="E103" s="73">
        <v>0</v>
      </c>
      <c r="F103" s="73">
        <v>0</v>
      </c>
      <c r="G103" s="73">
        <v>0</v>
      </c>
      <c r="H103" s="73">
        <v>0</v>
      </c>
      <c r="I103" s="73">
        <v>0</v>
      </c>
      <c r="J103" s="73">
        <v>0</v>
      </c>
    </row>
    <row r="104" spans="1:10" x14ac:dyDescent="0.25">
      <c r="A104" s="10"/>
      <c r="B104" s="10"/>
      <c r="C104" s="11" t="s">
        <v>39</v>
      </c>
      <c r="D104" s="11" t="s">
        <v>40</v>
      </c>
      <c r="E104" s="73">
        <f>'POSEBNI DIO'!E78</f>
        <v>1278</v>
      </c>
      <c r="F104" s="73">
        <f>'POSEBNI DIO'!F78</f>
        <v>1278</v>
      </c>
      <c r="G104" s="73">
        <f>'POSEBNI DIO'!G78</f>
        <v>1278</v>
      </c>
      <c r="H104" s="73">
        <f>'POSEBNI DIO'!H78</f>
        <v>1251</v>
      </c>
      <c r="I104" s="73">
        <f>'POSEBNI DIO'!I78</f>
        <v>1251</v>
      </c>
      <c r="J104" s="73">
        <f>'POSEBNI DIO'!J78</f>
        <v>1251</v>
      </c>
    </row>
    <row r="105" spans="1:10" x14ac:dyDescent="0.25">
      <c r="A105" s="10"/>
      <c r="B105" s="25"/>
      <c r="C105" s="11" t="s">
        <v>41</v>
      </c>
      <c r="D105" s="11" t="s">
        <v>42</v>
      </c>
      <c r="E105" s="73">
        <v>0</v>
      </c>
      <c r="F105" s="73">
        <v>0</v>
      </c>
      <c r="G105" s="73">
        <v>0</v>
      </c>
      <c r="H105" s="73">
        <v>0</v>
      </c>
      <c r="I105" s="73">
        <v>0</v>
      </c>
      <c r="J105" s="73">
        <v>0</v>
      </c>
    </row>
    <row r="106" spans="1:10" s="37" customFormat="1" x14ac:dyDescent="0.25">
      <c r="A106" s="11"/>
      <c r="B106" s="16"/>
      <c r="C106" s="16" t="s">
        <v>48</v>
      </c>
      <c r="D106" s="16" t="s">
        <v>49</v>
      </c>
      <c r="E106" s="66">
        <v>0</v>
      </c>
      <c r="F106" s="66">
        <v>0</v>
      </c>
      <c r="G106" s="66">
        <v>0</v>
      </c>
      <c r="H106" s="66">
        <v>0</v>
      </c>
      <c r="I106" s="66">
        <v>0</v>
      </c>
      <c r="J106" s="66">
        <v>0</v>
      </c>
    </row>
    <row r="107" spans="1:10" x14ac:dyDescent="0.25">
      <c r="A107" s="14"/>
      <c r="B107" s="14"/>
      <c r="C107" s="11" t="s">
        <v>51</v>
      </c>
      <c r="D107" s="11" t="s">
        <v>52</v>
      </c>
      <c r="E107" s="73">
        <v>0</v>
      </c>
      <c r="F107" s="73">
        <v>0</v>
      </c>
      <c r="G107" s="73">
        <v>0</v>
      </c>
      <c r="H107" s="73">
        <v>0</v>
      </c>
      <c r="I107" s="73">
        <v>0</v>
      </c>
      <c r="J107" s="73">
        <v>0</v>
      </c>
    </row>
    <row r="108" spans="1:10" x14ac:dyDescent="0.25">
      <c r="A108" s="12">
        <v>4</v>
      </c>
      <c r="B108" s="13"/>
      <c r="C108" s="13"/>
      <c r="D108" s="23" t="s">
        <v>19</v>
      </c>
      <c r="E108" s="76">
        <f>E109+E120</f>
        <v>148246.25</v>
      </c>
      <c r="F108" s="76">
        <f t="shared" ref="F108:J108" si="14">F109+F120</f>
        <v>63540.88</v>
      </c>
      <c r="G108" s="76">
        <f>G109+G120</f>
        <v>114821.72</v>
      </c>
      <c r="H108" s="76">
        <f t="shared" si="14"/>
        <v>58890.879999999997</v>
      </c>
      <c r="I108" s="76">
        <f t="shared" si="14"/>
        <v>58890.879999999997</v>
      </c>
      <c r="J108" s="76">
        <f t="shared" si="14"/>
        <v>58890.879999999997</v>
      </c>
    </row>
    <row r="109" spans="1:10" x14ac:dyDescent="0.25">
      <c r="A109" s="14"/>
      <c r="B109" s="14">
        <v>42</v>
      </c>
      <c r="C109" s="14"/>
      <c r="D109" s="24" t="s">
        <v>37</v>
      </c>
      <c r="E109" s="64">
        <f>E110+E111+E112+E113+E114+E115+E116+E117+E118+E119</f>
        <v>71310.989999999991</v>
      </c>
      <c r="F109" s="64">
        <f>SUM(F110:F123)</f>
        <v>63540.88</v>
      </c>
      <c r="G109" s="64">
        <f>SUM(G110:G119)</f>
        <v>70503.38</v>
      </c>
      <c r="H109" s="64">
        <f>SUM(H110:H119)</f>
        <v>58890.879999999997</v>
      </c>
      <c r="I109" s="64">
        <f>SUM(I110:I119)</f>
        <v>58890.879999999997</v>
      </c>
      <c r="J109" s="64">
        <f>SUM(J110:J119)</f>
        <v>58890.879999999997</v>
      </c>
    </row>
    <row r="110" spans="1:10" x14ac:dyDescent="0.25">
      <c r="A110" s="10"/>
      <c r="B110" s="10"/>
      <c r="C110" s="11" t="s">
        <v>50</v>
      </c>
      <c r="D110" s="11" t="s">
        <v>13</v>
      </c>
      <c r="E110" s="74">
        <v>0</v>
      </c>
      <c r="F110" s="74">
        <v>0</v>
      </c>
      <c r="G110" s="74">
        <v>0</v>
      </c>
      <c r="H110" s="74">
        <v>0</v>
      </c>
      <c r="I110" s="74">
        <v>0</v>
      </c>
      <c r="J110" s="74">
        <v>0</v>
      </c>
    </row>
    <row r="111" spans="1:10" x14ac:dyDescent="0.25">
      <c r="A111" s="10"/>
      <c r="B111" s="10"/>
      <c r="C111" s="16" t="s">
        <v>46</v>
      </c>
      <c r="D111" s="16" t="s">
        <v>47</v>
      </c>
      <c r="E111" s="65">
        <f>'POSEBNI DIO'!E124</f>
        <v>568.66</v>
      </c>
      <c r="F111" s="65">
        <f>'POSEBNI DIO'!F124</f>
        <v>6650</v>
      </c>
      <c r="G111" s="65">
        <f>'POSEBNI DIO'!G124</f>
        <v>6650</v>
      </c>
      <c r="H111" s="65">
        <f>'POSEBNI DIO'!H124</f>
        <v>2000</v>
      </c>
      <c r="I111" s="65">
        <f>'POSEBNI DIO'!I124</f>
        <v>2000</v>
      </c>
      <c r="J111" s="65">
        <f>'POSEBNI DIO'!J124</f>
        <v>2000</v>
      </c>
    </row>
    <row r="112" spans="1:10" x14ac:dyDescent="0.25">
      <c r="A112" s="10"/>
      <c r="B112" s="10"/>
      <c r="C112" s="115" t="s">
        <v>46</v>
      </c>
      <c r="D112" s="16" t="s">
        <v>173</v>
      </c>
      <c r="E112" s="65">
        <f>'POSEBNI DIO'!E129</f>
        <v>8699.68</v>
      </c>
      <c r="F112" s="65">
        <f>'POSEBNI DIO'!F129</f>
        <v>0</v>
      </c>
      <c r="G112" s="65">
        <f>'POSEBNI DIO'!G129</f>
        <v>5000</v>
      </c>
      <c r="H112" s="65">
        <f>'POSEBNI DIO'!H129</f>
        <v>0</v>
      </c>
      <c r="I112" s="65">
        <f>'POSEBNI DIO'!I129</f>
        <v>0</v>
      </c>
      <c r="J112" s="65">
        <f>'POSEBNI DIO'!J129</f>
        <v>0</v>
      </c>
    </row>
    <row r="113" spans="1:10" x14ac:dyDescent="0.25">
      <c r="A113" s="14"/>
      <c r="B113" s="14"/>
      <c r="C113" s="11" t="s">
        <v>55</v>
      </c>
      <c r="D113" s="11" t="s">
        <v>56</v>
      </c>
      <c r="E113" s="74">
        <v>0</v>
      </c>
      <c r="F113" s="74">
        <v>0</v>
      </c>
      <c r="G113" s="74">
        <f>'POSEBNI DIO'!G134</f>
        <v>1962.5</v>
      </c>
      <c r="H113" s="74">
        <v>0</v>
      </c>
      <c r="I113" s="74">
        <v>0</v>
      </c>
      <c r="J113" s="74">
        <v>0</v>
      </c>
    </row>
    <row r="114" spans="1:10" ht="15" customHeight="1" x14ac:dyDescent="0.25">
      <c r="A114" s="10"/>
      <c r="B114" s="10"/>
      <c r="C114" s="11" t="s">
        <v>43</v>
      </c>
      <c r="D114" s="15" t="s">
        <v>44</v>
      </c>
      <c r="E114" s="78">
        <v>0</v>
      </c>
      <c r="F114" s="59">
        <v>0</v>
      </c>
      <c r="G114" s="59">
        <v>0</v>
      </c>
      <c r="H114" s="59">
        <v>0</v>
      </c>
      <c r="I114" s="59">
        <v>0</v>
      </c>
      <c r="J114" s="59">
        <v>0</v>
      </c>
    </row>
    <row r="115" spans="1:10" x14ac:dyDescent="0.25">
      <c r="A115" s="10"/>
      <c r="B115" s="25"/>
      <c r="C115" s="11" t="s">
        <v>53</v>
      </c>
      <c r="D115" s="11" t="s">
        <v>54</v>
      </c>
      <c r="E115" s="74">
        <v>0</v>
      </c>
      <c r="F115" s="59">
        <v>0</v>
      </c>
      <c r="G115" s="59">
        <v>0</v>
      </c>
      <c r="H115" s="59">
        <v>0</v>
      </c>
      <c r="I115" s="59">
        <v>0</v>
      </c>
      <c r="J115" s="59">
        <v>0</v>
      </c>
    </row>
    <row r="116" spans="1:10" x14ac:dyDescent="0.25">
      <c r="A116" s="10"/>
      <c r="B116" s="10"/>
      <c r="C116" s="11" t="s">
        <v>39</v>
      </c>
      <c r="D116" s="11" t="s">
        <v>40</v>
      </c>
      <c r="E116" s="74">
        <f>'POSEBNI DIO'!E35</f>
        <v>61413.39</v>
      </c>
      <c r="F116" s="74">
        <f>'POSEBNI DIO'!F35</f>
        <v>56890.879999999997</v>
      </c>
      <c r="G116" s="74">
        <f>'POSEBNI DIO'!G35</f>
        <v>56890.879999999997</v>
      </c>
      <c r="H116" s="74">
        <f>'POSEBNI DIO'!H35</f>
        <v>56890.879999999997</v>
      </c>
      <c r="I116" s="74">
        <f>'POSEBNI DIO'!I35</f>
        <v>56890.879999999997</v>
      </c>
      <c r="J116" s="74">
        <f>'POSEBNI DIO'!J35</f>
        <v>56890.879999999997</v>
      </c>
    </row>
    <row r="117" spans="1:10" x14ac:dyDescent="0.25">
      <c r="A117" s="10"/>
      <c r="B117" s="25"/>
      <c r="C117" s="11" t="s">
        <v>41</v>
      </c>
      <c r="D117" s="11" t="s">
        <v>42</v>
      </c>
      <c r="E117" s="74">
        <v>0</v>
      </c>
      <c r="F117" s="74">
        <v>0</v>
      </c>
      <c r="G117" s="74">
        <v>0</v>
      </c>
      <c r="H117" s="74">
        <v>0</v>
      </c>
      <c r="I117" s="74">
        <v>0</v>
      </c>
      <c r="J117" s="74">
        <v>0</v>
      </c>
    </row>
    <row r="118" spans="1:10" s="37" customFormat="1" x14ac:dyDescent="0.25">
      <c r="A118" s="11"/>
      <c r="B118" s="16"/>
      <c r="C118" s="16" t="s">
        <v>48</v>
      </c>
      <c r="D118" s="16" t="s">
        <v>49</v>
      </c>
      <c r="E118" s="65">
        <f>'POSEBNI DIO'!E143</f>
        <v>629.26</v>
      </c>
      <c r="F118" s="65">
        <f>'POSEBNI DIO'!F143</f>
        <v>0</v>
      </c>
      <c r="G118" s="65">
        <f>'POSEBNI DIO'!G143</f>
        <v>0</v>
      </c>
      <c r="H118" s="65">
        <f>'POSEBNI DIO'!H143</f>
        <v>0</v>
      </c>
      <c r="I118" s="65">
        <f>'POSEBNI DIO'!I143</f>
        <v>0</v>
      </c>
      <c r="J118" s="65">
        <f>'POSEBNI DIO'!J143</f>
        <v>0</v>
      </c>
    </row>
    <row r="119" spans="1:10" s="37" customFormat="1" x14ac:dyDescent="0.25">
      <c r="A119" s="11"/>
      <c r="B119" s="16"/>
      <c r="C119" s="16" t="s">
        <v>51</v>
      </c>
      <c r="D119" s="16" t="s">
        <v>52</v>
      </c>
      <c r="E119" s="65">
        <v>0</v>
      </c>
      <c r="F119" s="65">
        <v>0</v>
      </c>
      <c r="G119" s="65">
        <v>0</v>
      </c>
      <c r="H119" s="65">
        <v>0</v>
      </c>
      <c r="I119" s="65">
        <v>0</v>
      </c>
      <c r="J119" s="65">
        <v>0</v>
      </c>
    </row>
    <row r="120" spans="1:10" s="37" customFormat="1" x14ac:dyDescent="0.25">
      <c r="A120" s="11"/>
      <c r="B120" s="16">
        <v>45</v>
      </c>
      <c r="C120" s="16"/>
      <c r="D120" s="14" t="s">
        <v>192</v>
      </c>
      <c r="E120" s="64">
        <f t="shared" ref="E120:J120" si="15">E121+E122+E123+E124</f>
        <v>76935.259999999995</v>
      </c>
      <c r="F120" s="64">
        <f t="shared" si="15"/>
        <v>0</v>
      </c>
      <c r="G120" s="64">
        <f t="shared" si="15"/>
        <v>44318.34</v>
      </c>
      <c r="H120" s="64">
        <f t="shared" si="15"/>
        <v>0</v>
      </c>
      <c r="I120" s="64">
        <f t="shared" si="15"/>
        <v>0</v>
      </c>
      <c r="J120" s="64">
        <f t="shared" si="15"/>
        <v>0</v>
      </c>
    </row>
    <row r="121" spans="1:10" s="37" customFormat="1" x14ac:dyDescent="0.25">
      <c r="A121" s="11"/>
      <c r="B121" s="16"/>
      <c r="C121" s="16" t="s">
        <v>50</v>
      </c>
      <c r="D121" s="16" t="s">
        <v>13</v>
      </c>
      <c r="E121" s="65">
        <f>'POSEBNI DIO'!E38+'POSEBNI DIO'!E119</f>
        <v>18216.28</v>
      </c>
      <c r="F121" s="65">
        <f>'POSEBNI DIO'!F38+'POSEBNI DIO'!F119</f>
        <v>0</v>
      </c>
      <c r="G121" s="65">
        <f>'POSEBNI DIO'!G38+'POSEBNI DIO'!G119</f>
        <v>19000</v>
      </c>
      <c r="H121" s="65">
        <f>'POSEBNI DIO'!H38+'POSEBNI DIO'!H119</f>
        <v>0</v>
      </c>
      <c r="I121" s="65">
        <f>'POSEBNI DIO'!I38+'POSEBNI DIO'!I119</f>
        <v>0</v>
      </c>
      <c r="J121" s="65">
        <f>'POSEBNI DIO'!J38+'POSEBNI DIO'!J119</f>
        <v>0</v>
      </c>
    </row>
    <row r="122" spans="1:10" s="37" customFormat="1" x14ac:dyDescent="0.25">
      <c r="A122" s="11"/>
      <c r="B122" s="16"/>
      <c r="C122" s="16" t="s">
        <v>55</v>
      </c>
      <c r="D122" s="16" t="s">
        <v>56</v>
      </c>
      <c r="E122" s="65">
        <f>'POSEBNI DIO'!E134</f>
        <v>5720.37</v>
      </c>
      <c r="F122" s="65">
        <f>'POSEBNI DIO'!F134</f>
        <v>0</v>
      </c>
      <c r="G122" s="65">
        <f>0</f>
        <v>0</v>
      </c>
      <c r="H122" s="65">
        <f>'POSEBNI DIO'!H134</f>
        <v>0</v>
      </c>
      <c r="I122" s="65">
        <f>'POSEBNI DIO'!I134</f>
        <v>0</v>
      </c>
      <c r="J122" s="65">
        <f>'POSEBNI DIO'!J134</f>
        <v>0</v>
      </c>
    </row>
    <row r="123" spans="1:10" s="37" customFormat="1" ht="25.5" x14ac:dyDescent="0.25">
      <c r="A123" s="11"/>
      <c r="B123" s="16"/>
      <c r="C123" s="16" t="s">
        <v>55</v>
      </c>
      <c r="D123" s="16" t="s">
        <v>205</v>
      </c>
      <c r="E123" s="65">
        <f>'POSEBNI DIO'!E137</f>
        <v>23082.36</v>
      </c>
      <c r="F123" s="65">
        <f>'POSEBNI DIO'!F137</f>
        <v>0</v>
      </c>
      <c r="G123" s="65">
        <f>'POSEBNI DIO'!G137</f>
        <v>0</v>
      </c>
      <c r="H123" s="65">
        <f>'POSEBNI DIO'!H137</f>
        <v>0</v>
      </c>
      <c r="I123" s="65">
        <f>'POSEBNI DIO'!I137</f>
        <v>0</v>
      </c>
      <c r="J123" s="65">
        <f>'POSEBNI DIO'!J137</f>
        <v>0</v>
      </c>
    </row>
    <row r="124" spans="1:10" s="37" customFormat="1" x14ac:dyDescent="0.25">
      <c r="A124" s="11"/>
      <c r="B124" s="16"/>
      <c r="C124" s="16" t="s">
        <v>39</v>
      </c>
      <c r="D124" s="16" t="s">
        <v>40</v>
      </c>
      <c r="E124" s="65">
        <f>'POSEBNI DIO'!E146</f>
        <v>29916.25</v>
      </c>
      <c r="F124" s="65">
        <v>0</v>
      </c>
      <c r="G124" s="65">
        <f>'POSEBNI DIO'!G146</f>
        <v>25318.34</v>
      </c>
      <c r="H124" s="65">
        <v>0</v>
      </c>
      <c r="I124" s="65">
        <v>0</v>
      </c>
      <c r="J124" s="65">
        <v>0</v>
      </c>
    </row>
    <row r="125" spans="1:10" ht="29.25" customHeight="1" x14ac:dyDescent="0.25">
      <c r="A125" s="198" t="s">
        <v>167</v>
      </c>
      <c r="B125" s="198"/>
      <c r="C125" s="198"/>
      <c r="D125" s="198"/>
      <c r="E125" s="77">
        <f t="shared" ref="E125:J125" si="16">E108+E47</f>
        <v>2544458.23</v>
      </c>
      <c r="F125" s="77">
        <f t="shared" si="16"/>
        <v>3044563.1999999997</v>
      </c>
      <c r="G125" s="77">
        <f t="shared" si="16"/>
        <v>3329315.82</v>
      </c>
      <c r="H125" s="77">
        <f t="shared" si="16"/>
        <v>3527167.33</v>
      </c>
      <c r="I125" s="77">
        <f t="shared" si="16"/>
        <v>3470697.65</v>
      </c>
      <c r="J125" s="77">
        <f t="shared" si="16"/>
        <v>3310532.1999999997</v>
      </c>
    </row>
  </sheetData>
  <mergeCells count="12">
    <mergeCell ref="A125:D125"/>
    <mergeCell ref="C12:D12"/>
    <mergeCell ref="C26:D26"/>
    <mergeCell ref="C18:D18"/>
    <mergeCell ref="C21:D21"/>
    <mergeCell ref="A46:C46"/>
    <mergeCell ref="A1:J1"/>
    <mergeCell ref="A7:J7"/>
    <mergeCell ref="A5:J5"/>
    <mergeCell ref="A3:J3"/>
    <mergeCell ref="A43:J43"/>
    <mergeCell ref="A10:C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9"/>
  <sheetViews>
    <sheetView workbookViewId="0">
      <selection sqref="A1:G1"/>
    </sheetView>
  </sheetViews>
  <sheetFormatPr defaultRowHeight="15" x14ac:dyDescent="0.25"/>
  <cols>
    <col min="1" max="1" width="37.7109375" style="40" customWidth="1"/>
    <col min="2" max="2" width="25.140625" style="40" customWidth="1"/>
    <col min="3" max="3" width="25.28515625" customWidth="1"/>
    <col min="4" max="4" width="24" customWidth="1"/>
    <col min="5" max="5" width="25.28515625" customWidth="1"/>
    <col min="6" max="7" width="22.140625" customWidth="1"/>
  </cols>
  <sheetData>
    <row r="1" spans="1:10" ht="42" customHeight="1" x14ac:dyDescent="0.25">
      <c r="A1" s="168" t="s">
        <v>218</v>
      </c>
      <c r="B1" s="168"/>
      <c r="C1" s="168"/>
      <c r="D1" s="168"/>
      <c r="E1" s="168"/>
      <c r="F1" s="168"/>
      <c r="G1" s="168"/>
      <c r="H1" s="39"/>
      <c r="I1" s="39"/>
      <c r="J1" s="22"/>
    </row>
    <row r="2" spans="1:10" ht="18" customHeight="1" x14ac:dyDescent="0.25">
      <c r="A2" s="39"/>
      <c r="B2" s="39"/>
      <c r="C2" s="4"/>
      <c r="D2" s="4"/>
      <c r="E2" s="4"/>
      <c r="F2" s="22"/>
      <c r="G2" s="22"/>
    </row>
    <row r="3" spans="1:10" ht="15.75" x14ac:dyDescent="0.25">
      <c r="A3" s="168" t="s">
        <v>27</v>
      </c>
      <c r="B3" s="168"/>
      <c r="C3" s="168"/>
      <c r="D3" s="168"/>
      <c r="E3" s="168"/>
      <c r="F3" s="168"/>
      <c r="G3" s="168"/>
    </row>
    <row r="4" spans="1:10" ht="18" x14ac:dyDescent="0.25">
      <c r="A4" s="39"/>
      <c r="B4" s="39"/>
      <c r="C4" s="4"/>
      <c r="D4" s="4"/>
      <c r="E4" s="5"/>
      <c r="F4" s="5"/>
      <c r="G4" s="5"/>
    </row>
    <row r="5" spans="1:10" ht="18" customHeight="1" x14ac:dyDescent="0.25">
      <c r="A5" s="168" t="s">
        <v>8</v>
      </c>
      <c r="B5" s="168"/>
      <c r="C5" s="168"/>
      <c r="D5" s="168"/>
      <c r="E5" s="168"/>
      <c r="F5" s="168"/>
      <c r="G5" s="168"/>
    </row>
    <row r="6" spans="1:10" ht="18" x14ac:dyDescent="0.25">
      <c r="A6" s="39"/>
      <c r="B6" s="39"/>
      <c r="C6" s="4"/>
      <c r="D6" s="4"/>
      <c r="E6" s="5"/>
      <c r="F6" s="5"/>
      <c r="G6" s="5"/>
    </row>
    <row r="7" spans="1:10" ht="15.75" customHeight="1" x14ac:dyDescent="0.25">
      <c r="A7" s="168" t="s">
        <v>20</v>
      </c>
      <c r="B7" s="168"/>
      <c r="C7" s="168"/>
      <c r="D7" s="168"/>
      <c r="E7" s="168"/>
      <c r="F7" s="168"/>
      <c r="G7" s="168"/>
    </row>
    <row r="8" spans="1:10" ht="18" x14ac:dyDescent="0.25">
      <c r="A8" s="39"/>
      <c r="B8" s="39"/>
      <c r="C8" s="4"/>
      <c r="D8" s="4"/>
      <c r="E8" s="5"/>
      <c r="F8" s="5"/>
      <c r="G8" s="5"/>
    </row>
    <row r="9" spans="1:10" ht="25.5" x14ac:dyDescent="0.25">
      <c r="A9" s="18" t="s">
        <v>21</v>
      </c>
      <c r="B9" s="120" t="s">
        <v>207</v>
      </c>
      <c r="C9" s="18" t="s">
        <v>208</v>
      </c>
      <c r="D9" s="18" t="s">
        <v>209</v>
      </c>
      <c r="E9" s="18" t="s">
        <v>210</v>
      </c>
      <c r="F9" s="18" t="s">
        <v>187</v>
      </c>
      <c r="G9" s="18" t="s">
        <v>211</v>
      </c>
    </row>
    <row r="10" spans="1:10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</row>
    <row r="11" spans="1:10" ht="15.75" customHeight="1" x14ac:dyDescent="0.25">
      <c r="A11" s="9" t="s">
        <v>22</v>
      </c>
      <c r="B11" s="64">
        <f>B40</f>
        <v>2544458.23</v>
      </c>
      <c r="C11" s="64">
        <f t="shared" ref="C11:G11" si="0">C40</f>
        <v>3044563.2</v>
      </c>
      <c r="D11" s="64">
        <f t="shared" si="0"/>
        <v>3329315.82</v>
      </c>
      <c r="E11" s="64">
        <f t="shared" si="0"/>
        <v>3527167.33</v>
      </c>
      <c r="F11" s="64">
        <f t="shared" si="0"/>
        <v>3470697.65</v>
      </c>
      <c r="G11" s="64">
        <f t="shared" si="0"/>
        <v>3310532.1999999997</v>
      </c>
    </row>
    <row r="12" spans="1:10" ht="15.75" customHeight="1" x14ac:dyDescent="0.25">
      <c r="A12" s="41" t="s">
        <v>62</v>
      </c>
      <c r="B12" s="41"/>
      <c r="C12" s="8"/>
      <c r="D12" s="8"/>
      <c r="E12" s="8"/>
      <c r="F12" s="8"/>
      <c r="G12" s="8"/>
    </row>
    <row r="13" spans="1:10" s="37" customFormat="1" x14ac:dyDescent="0.25">
      <c r="A13" s="42" t="s">
        <v>63</v>
      </c>
      <c r="B13" s="42"/>
      <c r="C13" s="36"/>
      <c r="D13" s="36"/>
      <c r="E13" s="36"/>
      <c r="F13" s="36"/>
      <c r="G13" s="36"/>
    </row>
    <row r="14" spans="1:10" s="37" customFormat="1" x14ac:dyDescent="0.25">
      <c r="A14" s="42" t="s">
        <v>64</v>
      </c>
      <c r="B14" s="42"/>
      <c r="C14" s="36"/>
      <c r="D14" s="36"/>
      <c r="E14" s="36"/>
      <c r="F14" s="36"/>
      <c r="G14" s="36"/>
    </row>
    <row r="15" spans="1:10" s="37" customFormat="1" x14ac:dyDescent="0.25">
      <c r="A15" s="42" t="s">
        <v>65</v>
      </c>
      <c r="B15" s="42"/>
      <c r="C15" s="36"/>
      <c r="D15" s="36"/>
      <c r="E15" s="36"/>
      <c r="F15" s="36"/>
      <c r="G15" s="36"/>
    </row>
    <row r="16" spans="1:10" s="37" customFormat="1" x14ac:dyDescent="0.25">
      <c r="A16" s="42" t="s">
        <v>66</v>
      </c>
      <c r="B16" s="42"/>
      <c r="C16" s="36"/>
      <c r="D16" s="36"/>
      <c r="E16" s="36"/>
      <c r="F16" s="36"/>
      <c r="G16" s="36"/>
    </row>
    <row r="17" spans="1:7" s="37" customFormat="1" x14ac:dyDescent="0.25">
      <c r="A17" s="42" t="s">
        <v>67</v>
      </c>
      <c r="B17" s="42"/>
      <c r="C17" s="43"/>
      <c r="D17" s="43"/>
      <c r="E17" s="43"/>
      <c r="F17" s="43"/>
      <c r="G17" s="43"/>
    </row>
    <row r="18" spans="1:7" s="37" customFormat="1" ht="25.5" x14ac:dyDescent="0.25">
      <c r="A18" s="42" t="s">
        <v>68</v>
      </c>
      <c r="B18" s="42"/>
      <c r="C18" s="43"/>
      <c r="D18" s="43"/>
      <c r="E18" s="43"/>
      <c r="F18" s="43"/>
      <c r="G18" s="43"/>
    </row>
    <row r="19" spans="1:7" ht="25.5" x14ac:dyDescent="0.25">
      <c r="A19" s="41" t="s">
        <v>69</v>
      </c>
      <c r="B19" s="41"/>
      <c r="C19" s="44"/>
      <c r="D19" s="44"/>
      <c r="E19" s="44"/>
      <c r="F19" s="44"/>
      <c r="G19" s="44"/>
    </row>
    <row r="20" spans="1:7" s="37" customFormat="1" x14ac:dyDescent="0.25">
      <c r="A20" s="42" t="s">
        <v>70</v>
      </c>
      <c r="B20" s="42"/>
      <c r="C20" s="43"/>
      <c r="D20" s="43"/>
      <c r="E20" s="43"/>
      <c r="F20" s="43"/>
      <c r="G20" s="43"/>
    </row>
    <row r="21" spans="1:7" s="37" customFormat="1" x14ac:dyDescent="0.25">
      <c r="A21" s="42" t="s">
        <v>71</v>
      </c>
      <c r="B21" s="42"/>
      <c r="C21" s="43"/>
      <c r="D21" s="43"/>
      <c r="E21" s="43"/>
      <c r="F21" s="43"/>
      <c r="G21" s="43"/>
    </row>
    <row r="22" spans="1:7" s="37" customFormat="1" x14ac:dyDescent="0.25">
      <c r="A22" s="42" t="s">
        <v>72</v>
      </c>
      <c r="B22" s="42"/>
      <c r="C22" s="43"/>
      <c r="D22" s="43"/>
      <c r="E22" s="43"/>
      <c r="F22" s="43"/>
      <c r="G22" s="43"/>
    </row>
    <row r="23" spans="1:7" s="37" customFormat="1" x14ac:dyDescent="0.25">
      <c r="A23" s="42" t="s">
        <v>73</v>
      </c>
      <c r="B23" s="42"/>
      <c r="C23" s="43"/>
      <c r="D23" s="43"/>
      <c r="E23" s="43"/>
      <c r="F23" s="43"/>
      <c r="G23" s="43"/>
    </row>
    <row r="24" spans="1:7" s="37" customFormat="1" ht="25.5" x14ac:dyDescent="0.25">
      <c r="A24" s="42" t="s">
        <v>74</v>
      </c>
      <c r="B24" s="42"/>
      <c r="C24" s="43"/>
      <c r="D24" s="43"/>
      <c r="E24" s="43"/>
      <c r="F24" s="43"/>
      <c r="G24" s="43"/>
    </row>
    <row r="25" spans="1:7" s="37" customFormat="1" ht="25.5" x14ac:dyDescent="0.25">
      <c r="A25" s="42" t="s">
        <v>75</v>
      </c>
      <c r="B25" s="42"/>
      <c r="C25" s="43"/>
      <c r="D25" s="43"/>
      <c r="E25" s="43"/>
      <c r="F25" s="43"/>
      <c r="G25" s="43"/>
    </row>
    <row r="26" spans="1:7" x14ac:dyDescent="0.25">
      <c r="A26" s="41" t="s">
        <v>76</v>
      </c>
      <c r="B26" s="41"/>
      <c r="C26" s="44"/>
      <c r="D26" s="44"/>
      <c r="E26" s="44"/>
      <c r="F26" s="44"/>
      <c r="G26" s="44"/>
    </row>
    <row r="27" spans="1:7" s="37" customFormat="1" x14ac:dyDescent="0.25">
      <c r="A27" s="42" t="s">
        <v>77</v>
      </c>
      <c r="B27" s="42"/>
      <c r="C27" s="43"/>
      <c r="D27" s="43"/>
      <c r="E27" s="43"/>
      <c r="F27" s="43"/>
      <c r="G27" s="43"/>
    </row>
    <row r="28" spans="1:7" s="37" customFormat="1" x14ac:dyDescent="0.25">
      <c r="A28" s="42" t="s">
        <v>78</v>
      </c>
      <c r="B28" s="42"/>
      <c r="C28" s="43"/>
      <c r="D28" s="43"/>
      <c r="E28" s="43"/>
      <c r="F28" s="43"/>
      <c r="G28" s="43"/>
    </row>
    <row r="29" spans="1:7" s="37" customFormat="1" x14ac:dyDescent="0.25">
      <c r="A29" s="42" t="s">
        <v>79</v>
      </c>
      <c r="B29" s="42"/>
      <c r="C29" s="43"/>
      <c r="D29" s="43"/>
      <c r="E29" s="43"/>
      <c r="F29" s="43"/>
      <c r="G29" s="43"/>
    </row>
    <row r="30" spans="1:7" s="37" customFormat="1" x14ac:dyDescent="0.25">
      <c r="A30" s="42" t="s">
        <v>80</v>
      </c>
      <c r="B30" s="42"/>
      <c r="C30" s="43"/>
      <c r="D30" s="43"/>
      <c r="E30" s="43"/>
      <c r="F30" s="43"/>
      <c r="G30" s="43"/>
    </row>
    <row r="31" spans="1:7" s="37" customFormat="1" x14ac:dyDescent="0.25">
      <c r="A31" s="42" t="s">
        <v>81</v>
      </c>
      <c r="B31" s="42"/>
      <c r="C31" s="43"/>
      <c r="D31" s="43"/>
      <c r="E31" s="43"/>
      <c r="F31" s="43"/>
      <c r="G31" s="43"/>
    </row>
    <row r="32" spans="1:7" s="37" customFormat="1" ht="25.5" x14ac:dyDescent="0.25">
      <c r="A32" s="42" t="s">
        <v>82</v>
      </c>
      <c r="B32" s="42"/>
      <c r="C32" s="43"/>
      <c r="D32" s="43"/>
      <c r="E32" s="43"/>
      <c r="F32" s="43"/>
      <c r="G32" s="43"/>
    </row>
    <row r="33" spans="1:7" x14ac:dyDescent="0.25">
      <c r="A33" s="41" t="s">
        <v>83</v>
      </c>
      <c r="B33" s="41"/>
      <c r="C33" s="44"/>
      <c r="D33" s="44"/>
      <c r="E33" s="44"/>
      <c r="F33" s="44"/>
      <c r="G33" s="44"/>
    </row>
    <row r="34" spans="1:7" s="37" customFormat="1" x14ac:dyDescent="0.25">
      <c r="A34" s="42" t="s">
        <v>84</v>
      </c>
      <c r="B34" s="42"/>
      <c r="C34" s="43"/>
      <c r="D34" s="43"/>
      <c r="E34" s="43"/>
      <c r="F34" s="43"/>
      <c r="G34" s="43"/>
    </row>
    <row r="35" spans="1:7" s="37" customFormat="1" x14ac:dyDescent="0.25">
      <c r="A35" s="42" t="s">
        <v>85</v>
      </c>
      <c r="B35" s="42"/>
      <c r="C35" s="43"/>
      <c r="D35" s="43"/>
      <c r="E35" s="43"/>
      <c r="F35" s="43"/>
      <c r="G35" s="43"/>
    </row>
    <row r="36" spans="1:7" s="37" customFormat="1" x14ac:dyDescent="0.25">
      <c r="A36" s="42" t="s">
        <v>86</v>
      </c>
      <c r="B36" s="42"/>
      <c r="C36" s="43"/>
      <c r="D36" s="43"/>
      <c r="E36" s="43"/>
      <c r="F36" s="43"/>
      <c r="G36" s="43"/>
    </row>
    <row r="37" spans="1:7" s="37" customFormat="1" x14ac:dyDescent="0.25">
      <c r="A37" s="42" t="s">
        <v>87</v>
      </c>
      <c r="B37" s="42"/>
      <c r="C37" s="43"/>
      <c r="D37" s="43"/>
      <c r="E37" s="43"/>
      <c r="F37" s="43"/>
      <c r="G37" s="43"/>
    </row>
    <row r="38" spans="1:7" s="37" customFormat="1" ht="25.5" x14ac:dyDescent="0.25">
      <c r="A38" s="42" t="s">
        <v>88</v>
      </c>
      <c r="B38" s="42"/>
      <c r="C38" s="43"/>
      <c r="D38" s="43"/>
      <c r="E38" s="43"/>
      <c r="F38" s="43"/>
      <c r="G38" s="43"/>
    </row>
    <row r="39" spans="1:7" s="37" customFormat="1" ht="25.5" x14ac:dyDescent="0.25">
      <c r="A39" s="42" t="s">
        <v>89</v>
      </c>
      <c r="B39" s="42"/>
      <c r="C39" s="43"/>
      <c r="D39" s="43"/>
      <c r="E39" s="43"/>
      <c r="F39" s="43"/>
      <c r="G39" s="43"/>
    </row>
    <row r="40" spans="1:7" x14ac:dyDescent="0.25">
      <c r="A40" s="41" t="s">
        <v>90</v>
      </c>
      <c r="B40" s="97">
        <f>'POSEBNI DIO'!E7</f>
        <v>2544458.23</v>
      </c>
      <c r="C40" s="97">
        <f>'POSEBNI DIO'!F7</f>
        <v>3044563.2</v>
      </c>
      <c r="D40" s="97">
        <f>'POSEBNI DIO'!G7</f>
        <v>3329315.82</v>
      </c>
      <c r="E40" s="97">
        <f>'POSEBNI DIO'!H7</f>
        <v>3527167.33</v>
      </c>
      <c r="F40" s="97">
        <f>'POSEBNI DIO'!I7</f>
        <v>3470697.65</v>
      </c>
      <c r="G40" s="97">
        <f>'POSEBNI DIO'!J7</f>
        <v>3310532.1999999997</v>
      </c>
    </row>
    <row r="41" spans="1:7" s="37" customFormat="1" x14ac:dyDescent="0.25">
      <c r="A41" s="42" t="s">
        <v>91</v>
      </c>
      <c r="B41" s="63">
        <f>B40-B46</f>
        <v>2417574.6800000002</v>
      </c>
      <c r="C41" s="63">
        <f t="shared" ref="C41:G41" si="1">C40-C46</f>
        <v>2908767.54</v>
      </c>
      <c r="D41" s="63">
        <f t="shared" si="1"/>
        <v>3193520.1599999997</v>
      </c>
      <c r="E41" s="63">
        <f t="shared" si="1"/>
        <v>3395038.48</v>
      </c>
      <c r="F41" s="63">
        <f t="shared" si="1"/>
        <v>3338568.8</v>
      </c>
      <c r="G41" s="63">
        <f t="shared" si="1"/>
        <v>3178403.3499999996</v>
      </c>
    </row>
    <row r="42" spans="1:7" s="37" customFormat="1" x14ac:dyDescent="0.25">
      <c r="A42" s="42" t="s">
        <v>92</v>
      </c>
      <c r="B42" s="42"/>
      <c r="C42" s="43"/>
      <c r="D42" s="43"/>
      <c r="E42" s="43"/>
      <c r="F42" s="43"/>
      <c r="G42" s="43"/>
    </row>
    <row r="43" spans="1:7" s="37" customFormat="1" ht="25.5" x14ac:dyDescent="0.25">
      <c r="A43" s="42" t="s">
        <v>93</v>
      </c>
      <c r="B43" s="42"/>
      <c r="C43" s="43"/>
      <c r="D43" s="43"/>
      <c r="E43" s="43"/>
      <c r="F43" s="43"/>
      <c r="G43" s="43"/>
    </row>
    <row r="44" spans="1:7" s="37" customFormat="1" x14ac:dyDescent="0.25">
      <c r="A44" s="42" t="s">
        <v>94</v>
      </c>
      <c r="B44" s="42"/>
      <c r="C44" s="43"/>
      <c r="D44" s="43"/>
      <c r="E44" s="43"/>
      <c r="F44" s="43"/>
      <c r="G44" s="43"/>
    </row>
    <row r="45" spans="1:7" s="37" customFormat="1" ht="25.5" x14ac:dyDescent="0.25">
      <c r="A45" s="42" t="s">
        <v>95</v>
      </c>
      <c r="B45" s="42"/>
      <c r="C45" s="43"/>
      <c r="D45" s="43"/>
      <c r="E45" s="43"/>
      <c r="F45" s="43"/>
      <c r="G45" s="43"/>
    </row>
    <row r="46" spans="1:7" s="37" customFormat="1" x14ac:dyDescent="0.25">
      <c r="A46" s="42" t="s">
        <v>96</v>
      </c>
      <c r="B46" s="63">
        <f>'POSEBNI DIO'!E39</f>
        <v>126883.55</v>
      </c>
      <c r="C46" s="63">
        <f>'POSEBNI DIO'!F39</f>
        <v>135795.66</v>
      </c>
      <c r="D46" s="63">
        <f>'POSEBNI DIO'!G39</f>
        <v>135795.66</v>
      </c>
      <c r="E46" s="63">
        <f>'POSEBNI DIO'!H39</f>
        <v>132128.85</v>
      </c>
      <c r="F46" s="63">
        <f>'POSEBNI DIO'!I39</f>
        <v>132128.85</v>
      </c>
      <c r="G46" s="63">
        <f>'POSEBNI DIO'!J39</f>
        <v>132128.85</v>
      </c>
    </row>
    <row r="47" spans="1:7" s="37" customFormat="1" x14ac:dyDescent="0.25">
      <c r="A47" s="42" t="s">
        <v>97</v>
      </c>
      <c r="B47" s="42"/>
      <c r="C47" s="43"/>
      <c r="D47" s="43"/>
      <c r="E47" s="43"/>
      <c r="F47" s="43"/>
      <c r="G47" s="43"/>
    </row>
    <row r="48" spans="1:7" s="37" customFormat="1" ht="25.5" x14ac:dyDescent="0.25">
      <c r="A48" s="42" t="s">
        <v>98</v>
      </c>
      <c r="B48" s="42"/>
      <c r="C48" s="43"/>
      <c r="D48" s="43"/>
      <c r="E48" s="43"/>
      <c r="F48" s="43"/>
      <c r="G48" s="43"/>
    </row>
    <row r="49" spans="1:7" x14ac:dyDescent="0.25">
      <c r="A49" s="41" t="s">
        <v>99</v>
      </c>
      <c r="B49" s="41"/>
      <c r="C49" s="44"/>
      <c r="D49" s="44"/>
      <c r="E49" s="44"/>
      <c r="F49" s="44"/>
      <c r="G49" s="44"/>
    </row>
    <row r="50" spans="1:7" s="37" customFormat="1" x14ac:dyDescent="0.25">
      <c r="A50" s="42" t="s">
        <v>100</v>
      </c>
      <c r="B50" s="42"/>
      <c r="C50" s="43"/>
      <c r="D50" s="43"/>
      <c r="E50" s="43"/>
      <c r="F50" s="43"/>
      <c r="G50" s="43"/>
    </row>
    <row r="51" spans="1:7" s="37" customFormat="1" x14ac:dyDescent="0.25">
      <c r="A51" s="42" t="s">
        <v>101</v>
      </c>
      <c r="B51" s="42"/>
      <c r="C51" s="43"/>
      <c r="D51" s="43"/>
      <c r="E51" s="43"/>
      <c r="F51" s="43"/>
      <c r="G51" s="43"/>
    </row>
    <row r="52" spans="1:7" s="37" customFormat="1" x14ac:dyDescent="0.25">
      <c r="A52" s="42" t="s">
        <v>102</v>
      </c>
      <c r="B52" s="42"/>
      <c r="C52" s="43"/>
      <c r="D52" s="43"/>
      <c r="E52" s="43"/>
      <c r="F52" s="43"/>
      <c r="G52" s="43"/>
    </row>
    <row r="53" spans="1:7" s="37" customFormat="1" x14ac:dyDescent="0.25">
      <c r="A53" s="42" t="s">
        <v>103</v>
      </c>
      <c r="B53" s="42"/>
      <c r="C53" s="43"/>
      <c r="D53" s="43"/>
      <c r="E53" s="43"/>
      <c r="F53" s="43"/>
      <c r="G53" s="43"/>
    </row>
    <row r="54" spans="1:7" s="37" customFormat="1" x14ac:dyDescent="0.25">
      <c r="A54" s="42" t="s">
        <v>104</v>
      </c>
      <c r="B54" s="42"/>
      <c r="C54" s="43"/>
      <c r="D54" s="43"/>
      <c r="E54" s="43"/>
      <c r="F54" s="43"/>
      <c r="G54" s="43"/>
    </row>
    <row r="55" spans="1:7" s="37" customFormat="1" x14ac:dyDescent="0.25">
      <c r="A55" s="42" t="s">
        <v>105</v>
      </c>
      <c r="B55" s="42"/>
      <c r="C55" s="43"/>
      <c r="D55" s="43"/>
      <c r="E55" s="43"/>
      <c r="F55" s="43"/>
      <c r="G55" s="43"/>
    </row>
    <row r="56" spans="1:7" s="37" customFormat="1" ht="38.25" x14ac:dyDescent="0.25">
      <c r="A56" s="42" t="s">
        <v>106</v>
      </c>
      <c r="B56" s="42"/>
      <c r="C56" s="43"/>
      <c r="D56" s="43"/>
      <c r="E56" s="43"/>
      <c r="F56" s="43"/>
      <c r="G56" s="43"/>
    </row>
    <row r="57" spans="1:7" s="37" customFormat="1" x14ac:dyDescent="0.25">
      <c r="A57" s="42" t="s">
        <v>107</v>
      </c>
      <c r="B57" s="42"/>
      <c r="C57" s="43"/>
      <c r="D57" s="43"/>
      <c r="E57" s="43"/>
      <c r="F57" s="43"/>
      <c r="G57" s="43"/>
    </row>
    <row r="58" spans="1:7" s="37" customFormat="1" ht="25.5" x14ac:dyDescent="0.25">
      <c r="A58" s="42" t="s">
        <v>108</v>
      </c>
      <c r="B58" s="42"/>
      <c r="C58" s="43"/>
      <c r="D58" s="43"/>
      <c r="E58" s="43"/>
      <c r="F58" s="43"/>
      <c r="G58" s="43"/>
    </row>
    <row r="59" spans="1:7" x14ac:dyDescent="0.25">
      <c r="A59" s="45" t="s">
        <v>36</v>
      </c>
      <c r="B59" s="45"/>
      <c r="C59" s="43"/>
      <c r="D59" s="43"/>
      <c r="E59" s="43"/>
      <c r="F59" s="43"/>
      <c r="G59" s="43"/>
    </row>
  </sheetData>
  <mergeCells count="4">
    <mergeCell ref="A7:G7"/>
    <mergeCell ref="A5:G5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topLeftCell="A4" workbookViewId="0">
      <selection activeCell="A4" sqref="A4"/>
    </sheetView>
  </sheetViews>
  <sheetFormatPr defaultRowHeight="15" x14ac:dyDescent="0.25"/>
  <cols>
    <col min="1" max="1" width="5.28515625" customWidth="1"/>
    <col min="2" max="2" width="5" customWidth="1"/>
    <col min="3" max="3" width="5.42578125" bestFit="1" customWidth="1"/>
    <col min="4" max="4" width="41" bestFit="1" customWidth="1"/>
    <col min="5" max="10" width="20.7109375" customWidth="1"/>
  </cols>
  <sheetData>
    <row r="1" spans="1:10" ht="42" customHeight="1" x14ac:dyDescent="0.25">
      <c r="A1" s="168" t="s">
        <v>218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18" customHeight="1" x14ac:dyDescent="0.25">
      <c r="A2" s="4"/>
      <c r="B2" s="4"/>
      <c r="C2" s="4"/>
      <c r="D2" s="4"/>
      <c r="E2" s="22"/>
      <c r="F2" s="4"/>
      <c r="G2" s="4"/>
      <c r="H2" s="4"/>
      <c r="I2" s="22"/>
      <c r="J2" s="22"/>
    </row>
    <row r="3" spans="1:10" ht="15.75" customHeight="1" x14ac:dyDescent="0.25">
      <c r="A3" s="168" t="s">
        <v>27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18" x14ac:dyDescent="0.25">
      <c r="A4" s="4"/>
      <c r="B4" s="4"/>
      <c r="C4" s="4"/>
      <c r="D4" s="4"/>
      <c r="E4" s="22"/>
      <c r="F4" s="4"/>
      <c r="G4" s="4"/>
      <c r="H4" s="5"/>
      <c r="I4" s="5"/>
      <c r="J4" s="5"/>
    </row>
    <row r="5" spans="1:10" ht="18" customHeight="1" x14ac:dyDescent="0.25">
      <c r="A5" s="168" t="s">
        <v>23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0" ht="18" x14ac:dyDescent="0.25">
      <c r="A6" s="4"/>
      <c r="B6" s="4"/>
      <c r="C6" s="4"/>
      <c r="D6" s="4"/>
      <c r="E6" s="22"/>
      <c r="F6" s="4"/>
      <c r="G6" s="4"/>
      <c r="H6" s="5"/>
      <c r="I6" s="5"/>
      <c r="J6" s="5"/>
    </row>
    <row r="7" spans="1:10" ht="25.5" x14ac:dyDescent="0.25">
      <c r="A7" s="18" t="s">
        <v>9</v>
      </c>
      <c r="B7" s="17" t="s">
        <v>10</v>
      </c>
      <c r="C7" s="17" t="s">
        <v>11</v>
      </c>
      <c r="D7" s="17" t="s">
        <v>38</v>
      </c>
      <c r="E7" s="120" t="s">
        <v>207</v>
      </c>
      <c r="F7" s="18" t="s">
        <v>208</v>
      </c>
      <c r="G7" s="18" t="s">
        <v>209</v>
      </c>
      <c r="H7" s="18" t="s">
        <v>210</v>
      </c>
      <c r="I7" s="18" t="s">
        <v>187</v>
      </c>
      <c r="J7" s="18" t="s">
        <v>211</v>
      </c>
    </row>
    <row r="8" spans="1:10" x14ac:dyDescent="0.25">
      <c r="A8" s="195">
        <v>1</v>
      </c>
      <c r="B8" s="196"/>
      <c r="C8" s="197"/>
      <c r="D8" s="96">
        <v>2</v>
      </c>
      <c r="E8" s="96">
        <v>3</v>
      </c>
      <c r="F8" s="18">
        <v>4</v>
      </c>
      <c r="G8" s="18">
        <v>5</v>
      </c>
      <c r="H8" s="18">
        <v>6</v>
      </c>
      <c r="I8" s="18">
        <v>7</v>
      </c>
      <c r="J8" s="18">
        <v>8</v>
      </c>
    </row>
    <row r="9" spans="1:10" ht="25.5" x14ac:dyDescent="0.25">
      <c r="A9" s="9">
        <v>8</v>
      </c>
      <c r="B9" s="9"/>
      <c r="C9" s="9"/>
      <c r="D9" s="9" t="s">
        <v>24</v>
      </c>
      <c r="E9" s="64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</row>
    <row r="10" spans="1:10" s="38" customFormat="1" ht="25.5" x14ac:dyDescent="0.25">
      <c r="A10" s="14"/>
      <c r="B10" s="14">
        <v>81</v>
      </c>
      <c r="C10" s="14"/>
      <c r="D10" s="14" t="s">
        <v>61</v>
      </c>
      <c r="E10" s="65"/>
      <c r="F10" s="59"/>
      <c r="G10" s="59"/>
      <c r="H10" s="59"/>
      <c r="I10" s="59"/>
      <c r="J10" s="59"/>
    </row>
    <row r="11" spans="1:10" x14ac:dyDescent="0.25">
      <c r="A11" s="9"/>
      <c r="B11" s="9"/>
      <c r="C11" s="16" t="s">
        <v>46</v>
      </c>
      <c r="D11" s="16" t="s">
        <v>47</v>
      </c>
      <c r="E11" s="66"/>
      <c r="F11" s="59"/>
      <c r="G11" s="59"/>
      <c r="H11" s="59"/>
      <c r="I11" s="59"/>
      <c r="J11" s="59"/>
    </row>
    <row r="12" spans="1:10" x14ac:dyDescent="0.25">
      <c r="A12" s="9"/>
      <c r="B12" s="25" t="s">
        <v>36</v>
      </c>
      <c r="C12" s="16"/>
      <c r="D12" s="16"/>
      <c r="E12" s="66"/>
      <c r="F12" s="59"/>
      <c r="G12" s="59"/>
      <c r="H12" s="59"/>
      <c r="I12" s="59"/>
      <c r="J12" s="59"/>
    </row>
    <row r="13" spans="1:10" x14ac:dyDescent="0.25">
      <c r="A13" s="9"/>
      <c r="B13" s="14">
        <v>84</v>
      </c>
      <c r="C13" s="14"/>
      <c r="D13" s="14" t="s">
        <v>31</v>
      </c>
      <c r="E13" s="65"/>
      <c r="F13" s="59"/>
      <c r="G13" s="59"/>
      <c r="H13" s="59"/>
      <c r="I13" s="59"/>
      <c r="J13" s="59"/>
    </row>
    <row r="14" spans="1:10" ht="25.5" x14ac:dyDescent="0.25">
      <c r="A14" s="10"/>
      <c r="B14" s="10"/>
      <c r="C14" s="11" t="s">
        <v>59</v>
      </c>
      <c r="D14" s="15" t="s">
        <v>60</v>
      </c>
      <c r="E14" s="67"/>
      <c r="F14" s="59"/>
      <c r="G14" s="59"/>
      <c r="H14" s="59"/>
      <c r="I14" s="59"/>
      <c r="J14" s="59"/>
    </row>
    <row r="15" spans="1:10" ht="25.5" x14ac:dyDescent="0.25">
      <c r="A15" s="12">
        <v>5</v>
      </c>
      <c r="B15" s="13"/>
      <c r="C15" s="13"/>
      <c r="D15" s="23" t="s">
        <v>25</v>
      </c>
      <c r="E15" s="64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</row>
    <row r="16" spans="1:10" ht="25.5" x14ac:dyDescent="0.25">
      <c r="A16" s="14"/>
      <c r="B16" s="14">
        <v>54</v>
      </c>
      <c r="C16" s="14"/>
      <c r="D16" s="24" t="s">
        <v>32</v>
      </c>
      <c r="E16" s="68"/>
      <c r="F16" s="59"/>
      <c r="G16" s="59"/>
      <c r="H16" s="59"/>
      <c r="I16" s="59"/>
      <c r="J16" s="59"/>
    </row>
    <row r="17" spans="1:10" x14ac:dyDescent="0.25">
      <c r="A17" s="10"/>
      <c r="B17" s="10"/>
      <c r="C17" s="11" t="s">
        <v>50</v>
      </c>
      <c r="D17" s="11" t="s">
        <v>13</v>
      </c>
      <c r="E17" s="69"/>
      <c r="F17" s="59"/>
      <c r="G17" s="59"/>
      <c r="H17" s="59"/>
      <c r="I17" s="59"/>
      <c r="J17" s="59"/>
    </row>
    <row r="18" spans="1:10" x14ac:dyDescent="0.25">
      <c r="A18" s="10"/>
      <c r="B18" s="10"/>
      <c r="C18" s="16" t="s">
        <v>46</v>
      </c>
      <c r="D18" s="16" t="s">
        <v>47</v>
      </c>
      <c r="E18" s="70"/>
      <c r="F18" s="59"/>
      <c r="G18" s="59"/>
      <c r="H18" s="59"/>
      <c r="I18" s="59"/>
      <c r="J18" s="59"/>
    </row>
    <row r="19" spans="1:10" x14ac:dyDescent="0.25">
      <c r="A19" s="14"/>
      <c r="B19" s="14"/>
      <c r="C19" s="11" t="s">
        <v>55</v>
      </c>
      <c r="D19" s="11" t="s">
        <v>56</v>
      </c>
      <c r="E19" s="69"/>
      <c r="F19" s="59"/>
      <c r="G19" s="59"/>
      <c r="H19" s="59"/>
      <c r="I19" s="59"/>
      <c r="J19" s="59"/>
    </row>
    <row r="20" spans="1:10" ht="25.5" x14ac:dyDescent="0.25">
      <c r="A20" s="10"/>
      <c r="B20" s="10"/>
      <c r="C20" s="11" t="s">
        <v>43</v>
      </c>
      <c r="D20" s="15" t="s">
        <v>44</v>
      </c>
      <c r="E20" s="71"/>
      <c r="F20" s="59"/>
      <c r="G20" s="59"/>
      <c r="H20" s="59"/>
      <c r="I20" s="59"/>
      <c r="J20" s="59"/>
    </row>
    <row r="21" spans="1:10" x14ac:dyDescent="0.25">
      <c r="A21" s="10"/>
      <c r="B21" s="25"/>
      <c r="C21" s="11" t="s">
        <v>53</v>
      </c>
      <c r="D21" s="11" t="s">
        <v>54</v>
      </c>
      <c r="E21" s="69"/>
      <c r="F21" s="59"/>
      <c r="G21" s="59"/>
      <c r="H21" s="59"/>
      <c r="I21" s="59"/>
      <c r="J21" s="59"/>
    </row>
    <row r="22" spans="1:10" x14ac:dyDescent="0.25">
      <c r="A22" s="10"/>
      <c r="B22" s="10"/>
      <c r="C22" s="11" t="s">
        <v>39</v>
      </c>
      <c r="D22" s="11" t="s">
        <v>40</v>
      </c>
      <c r="E22" s="69"/>
      <c r="F22" s="59"/>
      <c r="G22" s="59"/>
      <c r="H22" s="59"/>
      <c r="I22" s="59"/>
      <c r="J22" s="59"/>
    </row>
    <row r="23" spans="1:10" x14ac:dyDescent="0.25">
      <c r="A23" s="10"/>
      <c r="B23" s="25"/>
      <c r="C23" s="11" t="s">
        <v>41</v>
      </c>
      <c r="D23" s="11" t="s">
        <v>42</v>
      </c>
      <c r="E23" s="69"/>
      <c r="F23" s="59"/>
      <c r="G23" s="59"/>
      <c r="H23" s="59"/>
      <c r="I23" s="59"/>
      <c r="J23" s="59"/>
    </row>
    <row r="24" spans="1:10" s="37" customFormat="1" x14ac:dyDescent="0.25">
      <c r="A24" s="11"/>
      <c r="B24" s="16"/>
      <c r="C24" s="16" t="s">
        <v>48</v>
      </c>
      <c r="D24" s="16" t="s">
        <v>49</v>
      </c>
      <c r="E24" s="70"/>
      <c r="F24" s="72"/>
      <c r="G24" s="72"/>
      <c r="H24" s="72"/>
      <c r="I24" s="72"/>
      <c r="J24" s="72"/>
    </row>
    <row r="25" spans="1:10" x14ac:dyDescent="0.25">
      <c r="A25" s="14"/>
      <c r="B25" s="14"/>
      <c r="C25" s="11" t="s">
        <v>51</v>
      </c>
      <c r="D25" s="11" t="s">
        <v>52</v>
      </c>
      <c r="E25" s="69"/>
      <c r="F25" s="59"/>
      <c r="G25" s="59"/>
      <c r="H25" s="59"/>
      <c r="I25" s="59"/>
      <c r="J25" s="59"/>
    </row>
  </sheetData>
  <mergeCells count="4">
    <mergeCell ref="A5:J5"/>
    <mergeCell ref="A3:J3"/>
    <mergeCell ref="A1:J1"/>
    <mergeCell ref="A8:C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1"/>
  <sheetViews>
    <sheetView tabSelected="1" zoomScaleNormal="100" workbookViewId="0">
      <selection activeCell="A63" sqref="A63:C6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42578125" customWidth="1"/>
    <col min="4" max="4" width="31" customWidth="1"/>
    <col min="5" max="5" width="21.28515625" customWidth="1"/>
    <col min="6" max="7" width="25.28515625" customWidth="1"/>
    <col min="8" max="9" width="22.7109375" customWidth="1"/>
    <col min="10" max="10" width="22.85546875" customWidth="1"/>
  </cols>
  <sheetData>
    <row r="1" spans="1:10" ht="38.25" customHeight="1" x14ac:dyDescent="0.25">
      <c r="A1" s="168" t="s">
        <v>218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6.75" customHeight="1" x14ac:dyDescent="0.25">
      <c r="A2" s="4"/>
      <c r="B2" s="4"/>
      <c r="C2" s="4"/>
      <c r="D2" s="4"/>
      <c r="E2" s="22"/>
      <c r="F2" s="4"/>
      <c r="G2" s="4"/>
      <c r="H2" s="5"/>
      <c r="I2" s="5"/>
      <c r="J2" s="5"/>
    </row>
    <row r="3" spans="1:10" ht="18" customHeight="1" x14ac:dyDescent="0.25">
      <c r="A3" s="168" t="s">
        <v>26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8.25" customHeight="1" x14ac:dyDescent="0.25">
      <c r="A4" s="4"/>
      <c r="B4" s="4"/>
      <c r="C4" s="4"/>
      <c r="D4" s="4"/>
      <c r="E4" s="22"/>
      <c r="F4" s="4"/>
      <c r="G4" s="4"/>
      <c r="H4" s="5"/>
      <c r="I4" s="5"/>
      <c r="J4" s="5"/>
    </row>
    <row r="5" spans="1:10" ht="27.75" customHeight="1" x14ac:dyDescent="0.25">
      <c r="A5" s="195" t="s">
        <v>28</v>
      </c>
      <c r="B5" s="232"/>
      <c r="C5" s="233"/>
      <c r="D5" s="17" t="s">
        <v>29</v>
      </c>
      <c r="E5" s="17" t="s">
        <v>207</v>
      </c>
      <c r="F5" s="18" t="s">
        <v>208</v>
      </c>
      <c r="G5" s="18" t="s">
        <v>209</v>
      </c>
      <c r="H5" s="18" t="s">
        <v>210</v>
      </c>
      <c r="I5" s="18" t="s">
        <v>187</v>
      </c>
      <c r="J5" s="18" t="s">
        <v>211</v>
      </c>
    </row>
    <row r="6" spans="1:10" ht="12.75" customHeight="1" x14ac:dyDescent="0.25">
      <c r="A6" s="93"/>
      <c r="B6" s="95">
        <v>1</v>
      </c>
      <c r="C6" s="94"/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20">
        <v>8</v>
      </c>
    </row>
    <row r="7" spans="1:10" ht="41.25" customHeight="1" x14ac:dyDescent="0.25">
      <c r="A7" s="220" t="s">
        <v>188</v>
      </c>
      <c r="B7" s="221"/>
      <c r="C7" s="222"/>
      <c r="D7" s="17" t="s">
        <v>189</v>
      </c>
      <c r="E7" s="62">
        <f t="shared" ref="E7:J7" si="0">E8+E85</f>
        <v>2544458.23</v>
      </c>
      <c r="F7" s="62">
        <f t="shared" si="0"/>
        <v>3044563.2</v>
      </c>
      <c r="G7" s="62">
        <f t="shared" si="0"/>
        <v>3329315.82</v>
      </c>
      <c r="H7" s="62">
        <f t="shared" si="0"/>
        <v>3527167.33</v>
      </c>
      <c r="I7" s="62">
        <f t="shared" si="0"/>
        <v>3470697.65</v>
      </c>
      <c r="J7" s="62">
        <f t="shared" si="0"/>
        <v>3310532.1999999997</v>
      </c>
    </row>
    <row r="8" spans="1:10" ht="25.5" x14ac:dyDescent="0.25">
      <c r="A8" s="214" t="s">
        <v>121</v>
      </c>
      <c r="B8" s="215"/>
      <c r="C8" s="216"/>
      <c r="D8" s="113" t="s">
        <v>122</v>
      </c>
      <c r="E8" s="114">
        <f t="shared" ref="E8:J8" si="1">E9+E22+E27+E32+E36+E39+E44+E55+E75+E81</f>
        <v>415676.83000000007</v>
      </c>
      <c r="F8" s="114">
        <f t="shared" si="1"/>
        <v>470022.71</v>
      </c>
      <c r="G8" s="114">
        <f t="shared" si="1"/>
        <v>488497.70999999996</v>
      </c>
      <c r="H8" s="114">
        <f t="shared" si="1"/>
        <v>521421.53</v>
      </c>
      <c r="I8" s="114">
        <f t="shared" si="1"/>
        <v>464951.85</v>
      </c>
      <c r="J8" s="114">
        <f t="shared" si="1"/>
        <v>304786.40000000002</v>
      </c>
    </row>
    <row r="9" spans="1:10" ht="25.5" x14ac:dyDescent="0.25">
      <c r="A9" s="207" t="s">
        <v>123</v>
      </c>
      <c r="B9" s="208"/>
      <c r="C9" s="209"/>
      <c r="D9" s="27" t="s">
        <v>124</v>
      </c>
      <c r="E9" s="60">
        <f t="shared" ref="E9:J9" si="2">E10+E14+E16+E18+E20</f>
        <v>6776.26</v>
      </c>
      <c r="F9" s="60">
        <f t="shared" si="2"/>
        <v>8000</v>
      </c>
      <c r="G9" s="60">
        <f t="shared" si="2"/>
        <v>7475</v>
      </c>
      <c r="H9" s="60">
        <f t="shared" si="2"/>
        <v>7500</v>
      </c>
      <c r="I9" s="60">
        <f t="shared" si="2"/>
        <v>7500</v>
      </c>
      <c r="J9" s="60">
        <f t="shared" si="2"/>
        <v>7500</v>
      </c>
    </row>
    <row r="10" spans="1:10" x14ac:dyDescent="0.25">
      <c r="A10" s="223" t="s">
        <v>125</v>
      </c>
      <c r="B10" s="224"/>
      <c r="C10" s="225"/>
      <c r="D10" s="106" t="s">
        <v>13</v>
      </c>
      <c r="E10" s="107">
        <f>E11</f>
        <v>686.6</v>
      </c>
      <c r="F10" s="107">
        <f t="shared" ref="F10:J10" si="3">F11</f>
        <v>0</v>
      </c>
      <c r="G10" s="107">
        <f t="shared" si="3"/>
        <v>0</v>
      </c>
      <c r="H10" s="107">
        <f t="shared" si="3"/>
        <v>0</v>
      </c>
      <c r="I10" s="107">
        <f t="shared" si="3"/>
        <v>0</v>
      </c>
      <c r="J10" s="107">
        <f t="shared" si="3"/>
        <v>0</v>
      </c>
    </row>
    <row r="11" spans="1:10" x14ac:dyDescent="0.25">
      <c r="A11" s="211">
        <v>3</v>
      </c>
      <c r="B11" s="212"/>
      <c r="C11" s="213"/>
      <c r="D11" s="26" t="s">
        <v>17</v>
      </c>
      <c r="E11" s="61">
        <f>E12+E13</f>
        <v>686.6</v>
      </c>
      <c r="F11" s="61">
        <f>F12+F13</f>
        <v>0</v>
      </c>
      <c r="G11" s="61">
        <f>G12+G13</f>
        <v>0</v>
      </c>
      <c r="H11" s="61">
        <f t="shared" ref="H11" si="4">H12+H13</f>
        <v>0</v>
      </c>
      <c r="I11" s="61">
        <f t="shared" ref="I11:J11" si="5">I12+I13</f>
        <v>0</v>
      </c>
      <c r="J11" s="61">
        <f t="shared" si="5"/>
        <v>0</v>
      </c>
    </row>
    <row r="12" spans="1:10" x14ac:dyDescent="0.25">
      <c r="A12" s="204">
        <v>31</v>
      </c>
      <c r="B12" s="205"/>
      <c r="C12" s="206"/>
      <c r="D12" s="26" t="s">
        <v>18</v>
      </c>
      <c r="E12" s="61">
        <v>0</v>
      </c>
      <c r="F12" s="59">
        <v>0</v>
      </c>
      <c r="G12" s="59">
        <v>0</v>
      </c>
      <c r="H12" s="59">
        <v>0</v>
      </c>
      <c r="I12" s="59">
        <v>0</v>
      </c>
      <c r="J12" s="105">
        <v>0</v>
      </c>
    </row>
    <row r="13" spans="1:10" x14ac:dyDescent="0.25">
      <c r="A13" s="204">
        <v>32</v>
      </c>
      <c r="B13" s="205"/>
      <c r="C13" s="206"/>
      <c r="D13" s="26" t="s">
        <v>30</v>
      </c>
      <c r="E13" s="61">
        <v>686.6</v>
      </c>
      <c r="F13" s="59">
        <v>0</v>
      </c>
      <c r="G13" s="59">
        <v>0</v>
      </c>
      <c r="H13" s="59">
        <v>0</v>
      </c>
      <c r="I13" s="59">
        <v>0</v>
      </c>
      <c r="J13" s="105">
        <v>0</v>
      </c>
    </row>
    <row r="14" spans="1:10" ht="15" customHeight="1" x14ac:dyDescent="0.25">
      <c r="A14" s="201" t="s">
        <v>176</v>
      </c>
      <c r="B14" s="202"/>
      <c r="C14" s="203"/>
      <c r="D14" s="108" t="s">
        <v>177</v>
      </c>
      <c r="E14" s="109">
        <f>E15</f>
        <v>1096.6600000000001</v>
      </c>
      <c r="F14" s="109">
        <f t="shared" ref="F14:J14" si="6">F15</f>
        <v>0</v>
      </c>
      <c r="G14" s="109">
        <f t="shared" si="6"/>
        <v>0</v>
      </c>
      <c r="H14" s="109">
        <f t="shared" si="6"/>
        <v>0</v>
      </c>
      <c r="I14" s="109">
        <f t="shared" si="6"/>
        <v>0</v>
      </c>
      <c r="J14" s="109">
        <f t="shared" si="6"/>
        <v>0</v>
      </c>
    </row>
    <row r="15" spans="1:10" x14ac:dyDescent="0.25">
      <c r="A15" s="204">
        <v>32</v>
      </c>
      <c r="B15" s="205"/>
      <c r="C15" s="206"/>
      <c r="D15" s="99" t="s">
        <v>30</v>
      </c>
      <c r="E15" s="61">
        <v>1096.6600000000001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</row>
    <row r="16" spans="1:10" ht="15" customHeight="1" x14ac:dyDescent="0.25">
      <c r="A16" s="217" t="s">
        <v>147</v>
      </c>
      <c r="B16" s="218"/>
      <c r="C16" s="219"/>
      <c r="D16" s="139" t="s">
        <v>151</v>
      </c>
      <c r="E16" s="140">
        <f t="shared" ref="E16:J16" si="7">E17</f>
        <v>3073.5</v>
      </c>
      <c r="F16" s="141">
        <f t="shared" si="7"/>
        <v>6500</v>
      </c>
      <c r="G16" s="141">
        <f t="shared" si="7"/>
        <v>6500</v>
      </c>
      <c r="H16" s="141">
        <f t="shared" si="7"/>
        <v>6000</v>
      </c>
      <c r="I16" s="141">
        <f t="shared" si="7"/>
        <v>6000</v>
      </c>
      <c r="J16" s="141">
        <f t="shared" si="7"/>
        <v>6000</v>
      </c>
    </row>
    <row r="17" spans="1:10" x14ac:dyDescent="0.25">
      <c r="A17" s="129">
        <v>32</v>
      </c>
      <c r="B17" s="130"/>
      <c r="C17" s="131"/>
      <c r="D17" s="132" t="s">
        <v>30</v>
      </c>
      <c r="E17" s="61">
        <v>3073.5</v>
      </c>
      <c r="F17" s="105">
        <v>6500</v>
      </c>
      <c r="G17" s="105">
        <v>6500</v>
      </c>
      <c r="H17" s="105">
        <v>6000</v>
      </c>
      <c r="I17" s="105">
        <v>6000</v>
      </c>
      <c r="J17" s="105">
        <v>6000</v>
      </c>
    </row>
    <row r="18" spans="1:10" x14ac:dyDescent="0.25">
      <c r="A18" s="217" t="s">
        <v>143</v>
      </c>
      <c r="B18" s="218"/>
      <c r="C18" s="219"/>
      <c r="D18" s="139" t="s">
        <v>144</v>
      </c>
      <c r="E18" s="140">
        <f t="shared" ref="E18:J18" si="8">E19</f>
        <v>1625</v>
      </c>
      <c r="F18" s="141">
        <f t="shared" si="8"/>
        <v>1500</v>
      </c>
      <c r="G18" s="141">
        <f t="shared" si="8"/>
        <v>975</v>
      </c>
      <c r="H18" s="141">
        <f t="shared" si="8"/>
        <v>1500</v>
      </c>
      <c r="I18" s="141">
        <f t="shared" si="8"/>
        <v>1500</v>
      </c>
      <c r="J18" s="141">
        <f t="shared" si="8"/>
        <v>1500</v>
      </c>
    </row>
    <row r="19" spans="1:10" x14ac:dyDescent="0.25">
      <c r="A19" s="129">
        <v>32</v>
      </c>
      <c r="B19" s="130"/>
      <c r="C19" s="131"/>
      <c r="D19" s="132" t="s">
        <v>30</v>
      </c>
      <c r="E19" s="61">
        <v>1625</v>
      </c>
      <c r="F19" s="105">
        <v>1500</v>
      </c>
      <c r="G19" s="105">
        <v>975</v>
      </c>
      <c r="H19" s="105">
        <v>1500</v>
      </c>
      <c r="I19" s="105">
        <v>1500</v>
      </c>
      <c r="J19" s="105">
        <v>1500</v>
      </c>
    </row>
    <row r="20" spans="1:10" x14ac:dyDescent="0.25">
      <c r="A20" s="217" t="s">
        <v>148</v>
      </c>
      <c r="B20" s="218"/>
      <c r="C20" s="219"/>
      <c r="D20" s="139" t="s">
        <v>149</v>
      </c>
      <c r="E20" s="140">
        <f t="shared" ref="E20:J20" si="9">E21</f>
        <v>294.5</v>
      </c>
      <c r="F20" s="141">
        <f t="shared" si="9"/>
        <v>0</v>
      </c>
      <c r="G20" s="141">
        <f t="shared" si="9"/>
        <v>0</v>
      </c>
      <c r="H20" s="141">
        <f t="shared" si="9"/>
        <v>0</v>
      </c>
      <c r="I20" s="141">
        <f t="shared" si="9"/>
        <v>0</v>
      </c>
      <c r="J20" s="141">
        <f t="shared" si="9"/>
        <v>0</v>
      </c>
    </row>
    <row r="21" spans="1:10" x14ac:dyDescent="0.25">
      <c r="A21" s="160">
        <v>32</v>
      </c>
      <c r="B21" s="161"/>
      <c r="C21" s="162"/>
      <c r="D21" s="159" t="s">
        <v>30</v>
      </c>
      <c r="E21" s="61">
        <v>294.5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</row>
    <row r="22" spans="1:10" ht="25.5" customHeight="1" x14ac:dyDescent="0.25">
      <c r="A22" s="207" t="s">
        <v>126</v>
      </c>
      <c r="B22" s="208"/>
      <c r="C22" s="209"/>
      <c r="D22" s="56" t="s">
        <v>127</v>
      </c>
      <c r="E22" s="60">
        <f>E23</f>
        <v>730</v>
      </c>
      <c r="F22" s="60">
        <f t="shared" ref="F22:F23" si="10">F23</f>
        <v>729.98</v>
      </c>
      <c r="G22" s="60">
        <f t="shared" ref="G22:G23" si="11">G23</f>
        <v>729.98</v>
      </c>
      <c r="H22" s="60">
        <f t="shared" ref="H22:J23" si="12">H23</f>
        <v>729.98</v>
      </c>
      <c r="I22" s="60">
        <f t="shared" si="12"/>
        <v>729.98</v>
      </c>
      <c r="J22" s="60">
        <f t="shared" si="12"/>
        <v>729.98</v>
      </c>
    </row>
    <row r="23" spans="1:10" ht="15" customHeight="1" x14ac:dyDescent="0.25">
      <c r="A23" s="201" t="s">
        <v>125</v>
      </c>
      <c r="B23" s="202"/>
      <c r="C23" s="203"/>
      <c r="D23" s="110" t="s">
        <v>137</v>
      </c>
      <c r="E23" s="111">
        <f>E24</f>
        <v>730</v>
      </c>
      <c r="F23" s="111">
        <f t="shared" si="10"/>
        <v>729.98</v>
      </c>
      <c r="G23" s="111">
        <f t="shared" si="11"/>
        <v>729.98</v>
      </c>
      <c r="H23" s="111">
        <f t="shared" si="12"/>
        <v>729.98</v>
      </c>
      <c r="I23" s="111">
        <f t="shared" si="12"/>
        <v>729.98</v>
      </c>
      <c r="J23" s="111">
        <f t="shared" si="12"/>
        <v>729.98</v>
      </c>
    </row>
    <row r="24" spans="1:10" x14ac:dyDescent="0.25">
      <c r="A24" s="211">
        <v>3</v>
      </c>
      <c r="B24" s="212"/>
      <c r="C24" s="213"/>
      <c r="D24" s="55" t="s">
        <v>17</v>
      </c>
      <c r="E24" s="61">
        <f>E25+E26</f>
        <v>730</v>
      </c>
      <c r="F24" s="61">
        <f t="shared" ref="F24" si="13">F25+F26</f>
        <v>729.98</v>
      </c>
      <c r="G24" s="61">
        <f t="shared" ref="G24" si="14">G25+G26</f>
        <v>729.98</v>
      </c>
      <c r="H24" s="61">
        <f t="shared" ref="H24" si="15">H25+H26</f>
        <v>729.98</v>
      </c>
      <c r="I24" s="61">
        <f t="shared" ref="I24:J24" si="16">I25+I26</f>
        <v>729.98</v>
      </c>
      <c r="J24" s="61">
        <f t="shared" si="16"/>
        <v>729.98</v>
      </c>
    </row>
    <row r="25" spans="1:10" x14ac:dyDescent="0.25">
      <c r="A25" s="204">
        <v>31</v>
      </c>
      <c r="B25" s="205"/>
      <c r="C25" s="206"/>
      <c r="D25" s="55" t="s">
        <v>18</v>
      </c>
      <c r="E25" s="61">
        <v>730</v>
      </c>
      <c r="F25" s="59">
        <v>729.98</v>
      </c>
      <c r="G25" s="59">
        <v>729.98</v>
      </c>
      <c r="H25" s="59">
        <v>729.98</v>
      </c>
      <c r="I25" s="59">
        <v>729.98</v>
      </c>
      <c r="J25" s="105">
        <v>729.98</v>
      </c>
    </row>
    <row r="26" spans="1:10" x14ac:dyDescent="0.25">
      <c r="A26" s="204">
        <v>32</v>
      </c>
      <c r="B26" s="205"/>
      <c r="C26" s="206"/>
      <c r="D26" s="55" t="s">
        <v>30</v>
      </c>
      <c r="E26" s="61">
        <v>0</v>
      </c>
      <c r="F26" s="59">
        <v>0</v>
      </c>
      <c r="G26" s="59">
        <v>0</v>
      </c>
      <c r="H26" s="59">
        <v>0</v>
      </c>
      <c r="I26" s="59">
        <v>0</v>
      </c>
      <c r="J26" s="105">
        <v>0</v>
      </c>
    </row>
    <row r="27" spans="1:10" ht="25.5" x14ac:dyDescent="0.25">
      <c r="A27" s="207" t="s">
        <v>128</v>
      </c>
      <c r="B27" s="208"/>
      <c r="C27" s="209"/>
      <c r="D27" s="56" t="s">
        <v>129</v>
      </c>
      <c r="E27" s="60">
        <f>E28</f>
        <v>35822.67</v>
      </c>
      <c r="F27" s="60">
        <f t="shared" ref="F27:F28" si="17">F28</f>
        <v>41285.839999999997</v>
      </c>
      <c r="G27" s="60">
        <f t="shared" ref="G27:G28" si="18">G28</f>
        <v>41285.839999999997</v>
      </c>
      <c r="H27" s="60">
        <f t="shared" ref="H27:J28" si="19">H28</f>
        <v>94676.14</v>
      </c>
      <c r="I27" s="60">
        <f t="shared" si="19"/>
        <v>94676.14</v>
      </c>
      <c r="J27" s="60">
        <f t="shared" si="19"/>
        <v>66273.3</v>
      </c>
    </row>
    <row r="28" spans="1:10" x14ac:dyDescent="0.25">
      <c r="A28" s="201" t="s">
        <v>125</v>
      </c>
      <c r="B28" s="202"/>
      <c r="C28" s="203"/>
      <c r="D28" s="108" t="s">
        <v>13</v>
      </c>
      <c r="E28" s="111">
        <f>E29</f>
        <v>35822.67</v>
      </c>
      <c r="F28" s="111">
        <f t="shared" si="17"/>
        <v>41285.839999999997</v>
      </c>
      <c r="G28" s="111">
        <f t="shared" si="18"/>
        <v>41285.839999999997</v>
      </c>
      <c r="H28" s="111">
        <f t="shared" si="19"/>
        <v>94676.14</v>
      </c>
      <c r="I28" s="111">
        <f t="shared" si="19"/>
        <v>94676.14</v>
      </c>
      <c r="J28" s="111">
        <f t="shared" si="19"/>
        <v>66273.3</v>
      </c>
    </row>
    <row r="29" spans="1:10" x14ac:dyDescent="0.25">
      <c r="A29" s="211">
        <v>3</v>
      </c>
      <c r="B29" s="212"/>
      <c r="C29" s="213"/>
      <c r="D29" s="55" t="s">
        <v>17</v>
      </c>
      <c r="E29" s="61">
        <f>E30+E31</f>
        <v>35822.67</v>
      </c>
      <c r="F29" s="61">
        <f>F30+F31</f>
        <v>41285.839999999997</v>
      </c>
      <c r="G29" s="61">
        <f t="shared" ref="G29" si="20">G30+G31</f>
        <v>41285.839999999997</v>
      </c>
      <c r="H29" s="61">
        <f t="shared" ref="H29" si="21">H30+H31</f>
        <v>94676.14</v>
      </c>
      <c r="I29" s="61">
        <f t="shared" ref="I29:J29" si="22">I30+I31</f>
        <v>94676.14</v>
      </c>
      <c r="J29" s="61">
        <f t="shared" si="22"/>
        <v>66273.3</v>
      </c>
    </row>
    <row r="30" spans="1:10" x14ac:dyDescent="0.25">
      <c r="A30" s="204">
        <v>31</v>
      </c>
      <c r="B30" s="205"/>
      <c r="C30" s="206"/>
      <c r="D30" s="55" t="s">
        <v>18</v>
      </c>
      <c r="E30" s="61">
        <v>32063.93</v>
      </c>
      <c r="F30" s="59">
        <v>36945.839999999997</v>
      </c>
      <c r="G30" s="59">
        <v>36945.839999999997</v>
      </c>
      <c r="H30" s="59">
        <v>88426.14</v>
      </c>
      <c r="I30" s="59">
        <v>88426.14</v>
      </c>
      <c r="J30" s="105">
        <v>61898.3</v>
      </c>
    </row>
    <row r="31" spans="1:10" x14ac:dyDescent="0.25">
      <c r="A31" s="204">
        <v>32</v>
      </c>
      <c r="B31" s="205"/>
      <c r="C31" s="206"/>
      <c r="D31" s="55" t="s">
        <v>30</v>
      </c>
      <c r="E31" s="61">
        <v>3758.74</v>
      </c>
      <c r="F31" s="59">
        <v>4340</v>
      </c>
      <c r="G31" s="59">
        <v>4340</v>
      </c>
      <c r="H31" s="59">
        <v>6250</v>
      </c>
      <c r="I31" s="59">
        <v>6250</v>
      </c>
      <c r="J31" s="105">
        <v>4375</v>
      </c>
    </row>
    <row r="32" spans="1:10" ht="24.75" customHeight="1" x14ac:dyDescent="0.25">
      <c r="A32" s="207" t="s">
        <v>185</v>
      </c>
      <c r="B32" s="208"/>
      <c r="C32" s="209"/>
      <c r="D32" s="121" t="s">
        <v>184</v>
      </c>
      <c r="E32" s="60">
        <f>E33</f>
        <v>110596.37</v>
      </c>
      <c r="F32" s="60">
        <f t="shared" ref="F32:J32" si="23">F33</f>
        <v>96903.26999999999</v>
      </c>
      <c r="G32" s="60">
        <f t="shared" si="23"/>
        <v>96903.26999999999</v>
      </c>
      <c r="H32" s="60">
        <f t="shared" si="23"/>
        <v>96903.26999999999</v>
      </c>
      <c r="I32" s="60">
        <f t="shared" si="23"/>
        <v>96903.26999999999</v>
      </c>
      <c r="J32" s="60">
        <f t="shared" si="23"/>
        <v>96903.26999999999</v>
      </c>
    </row>
    <row r="33" spans="1:10" x14ac:dyDescent="0.25">
      <c r="A33" s="201" t="s">
        <v>143</v>
      </c>
      <c r="B33" s="202"/>
      <c r="C33" s="203"/>
      <c r="D33" s="122" t="s">
        <v>144</v>
      </c>
      <c r="E33" s="111">
        <f>E34+E35</f>
        <v>110596.37</v>
      </c>
      <c r="F33" s="111">
        <f t="shared" ref="F33:J33" si="24">F34+F35</f>
        <v>96903.26999999999</v>
      </c>
      <c r="G33" s="111">
        <f t="shared" si="24"/>
        <v>96903.26999999999</v>
      </c>
      <c r="H33" s="111">
        <f t="shared" si="24"/>
        <v>96903.26999999999</v>
      </c>
      <c r="I33" s="111">
        <f t="shared" si="24"/>
        <v>96903.26999999999</v>
      </c>
      <c r="J33" s="111">
        <f t="shared" si="24"/>
        <v>96903.26999999999</v>
      </c>
    </row>
    <row r="34" spans="1:10" x14ac:dyDescent="0.25">
      <c r="A34" s="204">
        <v>37</v>
      </c>
      <c r="B34" s="205"/>
      <c r="C34" s="206"/>
      <c r="D34" s="123" t="s">
        <v>152</v>
      </c>
      <c r="E34" s="61">
        <v>49182.98</v>
      </c>
      <c r="F34" s="59">
        <v>40012.39</v>
      </c>
      <c r="G34" s="59">
        <v>40012.39</v>
      </c>
      <c r="H34" s="59">
        <v>40012.39</v>
      </c>
      <c r="I34" s="59">
        <v>40012.39</v>
      </c>
      <c r="J34" s="105">
        <v>40012.39</v>
      </c>
    </row>
    <row r="35" spans="1:10" x14ac:dyDescent="0.25">
      <c r="A35" s="204">
        <v>42</v>
      </c>
      <c r="B35" s="205"/>
      <c r="C35" s="206"/>
      <c r="D35" s="123" t="s">
        <v>153</v>
      </c>
      <c r="E35" s="61">
        <v>61413.39</v>
      </c>
      <c r="F35" s="59">
        <v>56890.879999999997</v>
      </c>
      <c r="G35" s="59">
        <v>56890.879999999997</v>
      </c>
      <c r="H35" s="59">
        <v>56890.879999999997</v>
      </c>
      <c r="I35" s="59">
        <v>56890.879999999997</v>
      </c>
      <c r="J35" s="105">
        <v>56890.879999999997</v>
      </c>
    </row>
    <row r="36" spans="1:10" ht="28.5" customHeight="1" x14ac:dyDescent="0.25">
      <c r="A36" s="226" t="s">
        <v>190</v>
      </c>
      <c r="B36" s="227"/>
      <c r="C36" s="228"/>
      <c r="D36" s="133" t="s">
        <v>191</v>
      </c>
      <c r="E36" s="60">
        <f>E37</f>
        <v>4948.8500000000004</v>
      </c>
      <c r="F36" s="142">
        <f>F37</f>
        <v>0</v>
      </c>
      <c r="G36" s="142">
        <f>G37</f>
        <v>19000</v>
      </c>
      <c r="H36" s="142">
        <f>H37</f>
        <v>0</v>
      </c>
      <c r="I36" s="142">
        <f t="shared" ref="H36:J37" si="25">I37</f>
        <v>0</v>
      </c>
      <c r="J36" s="142">
        <f t="shared" si="25"/>
        <v>0</v>
      </c>
    </row>
    <row r="37" spans="1:10" ht="13.5" customHeight="1" x14ac:dyDescent="0.25">
      <c r="A37" s="217" t="s">
        <v>125</v>
      </c>
      <c r="B37" s="218"/>
      <c r="C37" s="219"/>
      <c r="D37" s="139" t="s">
        <v>13</v>
      </c>
      <c r="E37" s="140">
        <f>E38</f>
        <v>4948.8500000000004</v>
      </c>
      <c r="F37" s="141">
        <v>0</v>
      </c>
      <c r="G37" s="141">
        <f>G38</f>
        <v>19000</v>
      </c>
      <c r="H37" s="141">
        <f t="shared" si="25"/>
        <v>0</v>
      </c>
      <c r="I37" s="141">
        <f t="shared" si="25"/>
        <v>0</v>
      </c>
      <c r="J37" s="141">
        <f t="shared" si="25"/>
        <v>0</v>
      </c>
    </row>
    <row r="38" spans="1:10" ht="23.25" customHeight="1" x14ac:dyDescent="0.25">
      <c r="A38" s="129">
        <v>45</v>
      </c>
      <c r="B38" s="130"/>
      <c r="C38" s="131"/>
      <c r="D38" s="143" t="s">
        <v>192</v>
      </c>
      <c r="E38" s="61">
        <v>4948.8500000000004</v>
      </c>
      <c r="F38" s="105">
        <v>0</v>
      </c>
      <c r="G38" s="105">
        <v>19000</v>
      </c>
      <c r="H38" s="105">
        <v>0</v>
      </c>
      <c r="I38" s="105">
        <v>0</v>
      </c>
      <c r="J38" s="105">
        <v>0</v>
      </c>
    </row>
    <row r="39" spans="1:10" ht="25.5" x14ac:dyDescent="0.25">
      <c r="A39" s="207" t="s">
        <v>130</v>
      </c>
      <c r="B39" s="208"/>
      <c r="C39" s="209"/>
      <c r="D39" s="56" t="s">
        <v>131</v>
      </c>
      <c r="E39" s="60">
        <f t="shared" ref="E39:J39" si="26">E40+E42</f>
        <v>126883.55</v>
      </c>
      <c r="F39" s="60">
        <f t="shared" si="26"/>
        <v>135795.66</v>
      </c>
      <c r="G39" s="60">
        <f t="shared" si="26"/>
        <v>135795.66</v>
      </c>
      <c r="H39" s="60">
        <f t="shared" si="26"/>
        <v>132128.85</v>
      </c>
      <c r="I39" s="60">
        <f t="shared" si="26"/>
        <v>132128.85</v>
      </c>
      <c r="J39" s="60">
        <f t="shared" si="26"/>
        <v>132128.85</v>
      </c>
    </row>
    <row r="40" spans="1:10" ht="15" customHeight="1" x14ac:dyDescent="0.25">
      <c r="A40" s="201" t="s">
        <v>143</v>
      </c>
      <c r="B40" s="202"/>
      <c r="C40" s="203"/>
      <c r="D40" s="108" t="s">
        <v>144</v>
      </c>
      <c r="E40" s="109">
        <f>E41</f>
        <v>125934.7</v>
      </c>
      <c r="F40" s="109">
        <f t="shared" ref="F40:I40" si="27">F41</f>
        <v>135795.66</v>
      </c>
      <c r="G40" s="109">
        <f t="shared" si="27"/>
        <v>135795.66</v>
      </c>
      <c r="H40" s="109">
        <f t="shared" si="27"/>
        <v>132128.85</v>
      </c>
      <c r="I40" s="109">
        <f t="shared" si="27"/>
        <v>132128.85</v>
      </c>
      <c r="J40" s="109">
        <f>J41</f>
        <v>132128.85</v>
      </c>
    </row>
    <row r="41" spans="1:10" x14ac:dyDescent="0.25">
      <c r="A41" s="204">
        <v>32</v>
      </c>
      <c r="B41" s="205"/>
      <c r="C41" s="206"/>
      <c r="D41" s="55" t="s">
        <v>30</v>
      </c>
      <c r="E41" s="61">
        <v>125934.7</v>
      </c>
      <c r="F41" s="59">
        <v>135795.66</v>
      </c>
      <c r="G41" s="59">
        <v>135795.66</v>
      </c>
      <c r="H41" s="59">
        <v>132128.85</v>
      </c>
      <c r="I41" s="59">
        <v>132128.85</v>
      </c>
      <c r="J41" s="105">
        <v>132128.85</v>
      </c>
    </row>
    <row r="42" spans="1:10" x14ac:dyDescent="0.25">
      <c r="A42" s="217" t="s">
        <v>125</v>
      </c>
      <c r="B42" s="218"/>
      <c r="C42" s="219"/>
      <c r="D42" s="139" t="s">
        <v>13</v>
      </c>
      <c r="E42" s="140">
        <f t="shared" ref="E42:J42" si="28">E43</f>
        <v>948.85</v>
      </c>
      <c r="F42" s="141">
        <f t="shared" si="28"/>
        <v>0</v>
      </c>
      <c r="G42" s="141">
        <f t="shared" si="28"/>
        <v>0</v>
      </c>
      <c r="H42" s="141">
        <f t="shared" si="28"/>
        <v>0</v>
      </c>
      <c r="I42" s="141">
        <f t="shared" si="28"/>
        <v>0</v>
      </c>
      <c r="J42" s="141">
        <f t="shared" si="28"/>
        <v>0</v>
      </c>
    </row>
    <row r="43" spans="1:10" x14ac:dyDescent="0.25">
      <c r="A43" s="160">
        <v>32</v>
      </c>
      <c r="B43" s="161"/>
      <c r="C43" s="162"/>
      <c r="D43" s="159" t="s">
        <v>30</v>
      </c>
      <c r="E43" s="61">
        <v>948.85</v>
      </c>
      <c r="F43" s="105">
        <v>0</v>
      </c>
      <c r="G43" s="105">
        <v>0</v>
      </c>
      <c r="H43" s="105">
        <v>0</v>
      </c>
      <c r="I43" s="105">
        <v>0</v>
      </c>
      <c r="J43" s="105">
        <v>0</v>
      </c>
    </row>
    <row r="44" spans="1:10" ht="25.5" customHeight="1" x14ac:dyDescent="0.25">
      <c r="A44" s="207" t="s">
        <v>132</v>
      </c>
      <c r="B44" s="208"/>
      <c r="C44" s="209"/>
      <c r="D44" s="56" t="s">
        <v>134</v>
      </c>
      <c r="E44" s="60">
        <f>E45+E49+E53</f>
        <v>76301.97</v>
      </c>
      <c r="F44" s="60">
        <f t="shared" ref="F44:J44" si="29">F45+F49+F53</f>
        <v>0</v>
      </c>
      <c r="G44" s="60">
        <f t="shared" si="29"/>
        <v>0</v>
      </c>
      <c r="H44" s="60">
        <f t="shared" si="29"/>
        <v>0</v>
      </c>
      <c r="I44" s="60">
        <f t="shared" si="29"/>
        <v>0</v>
      </c>
      <c r="J44" s="60">
        <f t="shared" si="29"/>
        <v>0</v>
      </c>
    </row>
    <row r="45" spans="1:10" x14ac:dyDescent="0.25">
      <c r="A45" s="201" t="s">
        <v>125</v>
      </c>
      <c r="B45" s="202"/>
      <c r="C45" s="203"/>
      <c r="D45" s="108" t="s">
        <v>13</v>
      </c>
      <c r="E45" s="111">
        <f>E46</f>
        <v>31497.45</v>
      </c>
      <c r="F45" s="111">
        <f t="shared" ref="F45" si="30">F46</f>
        <v>0</v>
      </c>
      <c r="G45" s="111">
        <f t="shared" ref="G45" si="31">G46</f>
        <v>0</v>
      </c>
      <c r="H45" s="111">
        <f t="shared" ref="H45:J45" si="32">H46</f>
        <v>0</v>
      </c>
      <c r="I45" s="111">
        <f t="shared" si="32"/>
        <v>0</v>
      </c>
      <c r="J45" s="111">
        <f t="shared" si="32"/>
        <v>0</v>
      </c>
    </row>
    <row r="46" spans="1:10" x14ac:dyDescent="0.25">
      <c r="A46" s="211">
        <v>3</v>
      </c>
      <c r="B46" s="212"/>
      <c r="C46" s="213"/>
      <c r="D46" s="55" t="s">
        <v>17</v>
      </c>
      <c r="E46" s="61">
        <f>E47+E48</f>
        <v>31497.45</v>
      </c>
      <c r="F46" s="61">
        <f t="shared" ref="F46" si="33">F47+F48</f>
        <v>0</v>
      </c>
      <c r="G46" s="61">
        <f t="shared" ref="G46" si="34">G47+G48</f>
        <v>0</v>
      </c>
      <c r="H46" s="61">
        <f t="shared" ref="H46" si="35">H47+H48</f>
        <v>0</v>
      </c>
      <c r="I46" s="61">
        <f t="shared" ref="I46" si="36">I47+I48</f>
        <v>0</v>
      </c>
      <c r="J46" s="61">
        <v>0</v>
      </c>
    </row>
    <row r="47" spans="1:10" x14ac:dyDescent="0.25">
      <c r="A47" s="204">
        <v>31</v>
      </c>
      <c r="B47" s="205"/>
      <c r="C47" s="206"/>
      <c r="D47" s="55" t="s">
        <v>18</v>
      </c>
      <c r="E47" s="61">
        <v>31497.45</v>
      </c>
      <c r="F47" s="59">
        <v>0</v>
      </c>
      <c r="G47" s="59">
        <v>0</v>
      </c>
      <c r="H47" s="59">
        <v>0</v>
      </c>
      <c r="I47" s="59">
        <v>0</v>
      </c>
      <c r="J47" s="105">
        <v>0</v>
      </c>
    </row>
    <row r="48" spans="1:10" x14ac:dyDescent="0.25">
      <c r="A48" s="204">
        <v>32</v>
      </c>
      <c r="B48" s="205"/>
      <c r="C48" s="206"/>
      <c r="D48" s="55" t="s">
        <v>30</v>
      </c>
      <c r="E48" s="61">
        <v>0</v>
      </c>
      <c r="F48" s="59">
        <v>0</v>
      </c>
      <c r="G48" s="59">
        <v>0</v>
      </c>
      <c r="H48" s="59">
        <v>0</v>
      </c>
      <c r="I48" s="59">
        <v>0</v>
      </c>
      <c r="J48" s="105">
        <v>0</v>
      </c>
    </row>
    <row r="49" spans="1:10" x14ac:dyDescent="0.25">
      <c r="A49" s="201" t="s">
        <v>138</v>
      </c>
      <c r="B49" s="202"/>
      <c r="C49" s="203"/>
      <c r="D49" s="108" t="s">
        <v>139</v>
      </c>
      <c r="E49" s="111">
        <f>E50</f>
        <v>44804.52</v>
      </c>
      <c r="F49" s="111">
        <f t="shared" ref="F49" si="37">F50</f>
        <v>0</v>
      </c>
      <c r="G49" s="111">
        <f t="shared" ref="G49" si="38">G50</f>
        <v>0</v>
      </c>
      <c r="H49" s="111">
        <f t="shared" ref="H49:J49" si="39">H50</f>
        <v>0</v>
      </c>
      <c r="I49" s="111">
        <f t="shared" si="39"/>
        <v>0</v>
      </c>
      <c r="J49" s="111">
        <f t="shared" si="39"/>
        <v>0</v>
      </c>
    </row>
    <row r="50" spans="1:10" x14ac:dyDescent="0.25">
      <c r="A50" s="211">
        <v>3</v>
      </c>
      <c r="B50" s="212"/>
      <c r="C50" s="213"/>
      <c r="D50" s="55" t="s">
        <v>17</v>
      </c>
      <c r="E50" s="61">
        <f>E51+E52</f>
        <v>44804.52</v>
      </c>
      <c r="F50" s="61">
        <f t="shared" ref="F50" si="40">F51+F52</f>
        <v>0</v>
      </c>
      <c r="G50" s="61">
        <f t="shared" ref="G50" si="41">G51+G52</f>
        <v>0</v>
      </c>
      <c r="H50" s="61">
        <f t="shared" ref="H50" si="42">H51+H52</f>
        <v>0</v>
      </c>
      <c r="I50" s="61">
        <f t="shared" ref="I50:J50" si="43">I51+I52</f>
        <v>0</v>
      </c>
      <c r="J50" s="61">
        <f t="shared" si="43"/>
        <v>0</v>
      </c>
    </row>
    <row r="51" spans="1:10" x14ac:dyDescent="0.25">
      <c r="A51" s="204">
        <v>31</v>
      </c>
      <c r="B51" s="205"/>
      <c r="C51" s="206"/>
      <c r="D51" s="55" t="s">
        <v>18</v>
      </c>
      <c r="E51" s="61">
        <v>44804.52</v>
      </c>
      <c r="F51" s="59">
        <v>0</v>
      </c>
      <c r="G51" s="59">
        <v>0</v>
      </c>
      <c r="H51" s="59">
        <v>0</v>
      </c>
      <c r="I51" s="59">
        <v>0</v>
      </c>
      <c r="J51" s="105">
        <v>0</v>
      </c>
    </row>
    <row r="52" spans="1:10" x14ac:dyDescent="0.25">
      <c r="A52" s="204">
        <v>32</v>
      </c>
      <c r="B52" s="205"/>
      <c r="C52" s="206"/>
      <c r="D52" s="55" t="s">
        <v>30</v>
      </c>
      <c r="E52" s="61">
        <v>0</v>
      </c>
      <c r="F52" s="59">
        <v>0</v>
      </c>
      <c r="G52" s="59">
        <v>0</v>
      </c>
      <c r="H52" s="59">
        <v>0</v>
      </c>
      <c r="I52" s="59">
        <v>0</v>
      </c>
      <c r="J52" s="105">
        <v>0</v>
      </c>
    </row>
    <row r="53" spans="1:10" x14ac:dyDescent="0.25">
      <c r="A53" s="229" t="s">
        <v>183</v>
      </c>
      <c r="B53" s="230"/>
      <c r="C53" s="231"/>
      <c r="D53" s="112" t="s">
        <v>178</v>
      </c>
      <c r="E53" s="109">
        <f>E54</f>
        <v>0</v>
      </c>
      <c r="F53" s="109">
        <f t="shared" ref="F53:J53" si="44">F54</f>
        <v>0</v>
      </c>
      <c r="G53" s="109">
        <v>0</v>
      </c>
      <c r="H53" s="109">
        <f t="shared" si="44"/>
        <v>0</v>
      </c>
      <c r="I53" s="109">
        <f t="shared" si="44"/>
        <v>0</v>
      </c>
      <c r="J53" s="109">
        <f t="shared" si="44"/>
        <v>0</v>
      </c>
    </row>
    <row r="54" spans="1:10" x14ac:dyDescent="0.25">
      <c r="A54" s="100">
        <v>31</v>
      </c>
      <c r="B54" s="101"/>
      <c r="C54" s="102"/>
      <c r="D54" s="99" t="s">
        <v>18</v>
      </c>
      <c r="E54" s="61">
        <v>0</v>
      </c>
      <c r="F54" s="105">
        <v>0</v>
      </c>
      <c r="G54" s="105">
        <v>0</v>
      </c>
      <c r="H54" s="105">
        <v>0</v>
      </c>
      <c r="I54" s="105">
        <v>0</v>
      </c>
      <c r="J54" s="105">
        <v>0</v>
      </c>
    </row>
    <row r="55" spans="1:10" ht="25.5" customHeight="1" x14ac:dyDescent="0.25">
      <c r="A55" s="207" t="s">
        <v>133</v>
      </c>
      <c r="B55" s="208"/>
      <c r="C55" s="209"/>
      <c r="D55" s="56" t="s">
        <v>135</v>
      </c>
      <c r="E55" s="60">
        <f t="shared" ref="E55:J55" si="45">E56+E60+E63+E67+E71</f>
        <v>52121.770000000004</v>
      </c>
      <c r="F55" s="60">
        <f t="shared" si="45"/>
        <v>186029.96000000002</v>
      </c>
      <c r="G55" s="60">
        <f t="shared" si="45"/>
        <v>186029.96</v>
      </c>
      <c r="H55" s="60">
        <f t="shared" si="45"/>
        <v>188232.29</v>
      </c>
      <c r="I55" s="60">
        <f t="shared" si="45"/>
        <v>131762.61000000002</v>
      </c>
      <c r="J55" s="60">
        <f t="shared" si="45"/>
        <v>0</v>
      </c>
    </row>
    <row r="56" spans="1:10" ht="15" customHeight="1" x14ac:dyDescent="0.25">
      <c r="A56" s="201" t="s">
        <v>125</v>
      </c>
      <c r="B56" s="202"/>
      <c r="C56" s="203"/>
      <c r="D56" s="108" t="s">
        <v>13</v>
      </c>
      <c r="E56" s="111">
        <f>E57</f>
        <v>24002.09</v>
      </c>
      <c r="F56" s="111">
        <f t="shared" ref="F56" si="46">F57</f>
        <v>85666.8</v>
      </c>
      <c r="G56" s="111">
        <f t="shared" ref="G56" si="47">G57</f>
        <v>85666.8</v>
      </c>
      <c r="H56" s="111">
        <f t="shared" ref="H56:J56" si="48">H57</f>
        <v>86680.97</v>
      </c>
      <c r="I56" s="111">
        <f t="shared" si="48"/>
        <v>60676.68</v>
      </c>
      <c r="J56" s="111">
        <f t="shared" si="48"/>
        <v>0</v>
      </c>
    </row>
    <row r="57" spans="1:10" x14ac:dyDescent="0.25">
      <c r="A57" s="211">
        <v>3</v>
      </c>
      <c r="B57" s="212"/>
      <c r="C57" s="213"/>
      <c r="D57" s="55" t="s">
        <v>17</v>
      </c>
      <c r="E57" s="61">
        <f>E58+E59</f>
        <v>24002.09</v>
      </c>
      <c r="F57" s="61">
        <f t="shared" ref="F57" si="49">F58+F59</f>
        <v>85666.8</v>
      </c>
      <c r="G57" s="61">
        <f t="shared" ref="G57" si="50">G58+G59</f>
        <v>85666.8</v>
      </c>
      <c r="H57" s="61">
        <f t="shared" ref="H57" si="51">H58+H59</f>
        <v>86680.97</v>
      </c>
      <c r="I57" s="61">
        <f t="shared" ref="I57:J57" si="52">I58+I59</f>
        <v>60676.68</v>
      </c>
      <c r="J57" s="61">
        <f t="shared" si="52"/>
        <v>0</v>
      </c>
    </row>
    <row r="58" spans="1:10" x14ac:dyDescent="0.25">
      <c r="A58" s="204">
        <v>31</v>
      </c>
      <c r="B58" s="205"/>
      <c r="C58" s="206"/>
      <c r="D58" s="55" t="s">
        <v>18</v>
      </c>
      <c r="E58" s="61">
        <v>23474.46</v>
      </c>
      <c r="F58" s="59">
        <v>83962.59</v>
      </c>
      <c r="G58" s="59">
        <v>83962.59</v>
      </c>
      <c r="H58" s="59">
        <v>85216.58</v>
      </c>
      <c r="I58" s="59">
        <v>59651.61</v>
      </c>
      <c r="J58" s="105">
        <v>0</v>
      </c>
    </row>
    <row r="59" spans="1:10" x14ac:dyDescent="0.25">
      <c r="A59" s="204">
        <v>32</v>
      </c>
      <c r="B59" s="205"/>
      <c r="C59" s="206"/>
      <c r="D59" s="55" t="s">
        <v>30</v>
      </c>
      <c r="E59" s="61">
        <v>527.63</v>
      </c>
      <c r="F59" s="59">
        <v>1704.21</v>
      </c>
      <c r="G59" s="59">
        <v>1704.21</v>
      </c>
      <c r="H59" s="59">
        <v>1464.39</v>
      </c>
      <c r="I59" s="59">
        <v>1025.07</v>
      </c>
      <c r="J59" s="105">
        <v>0</v>
      </c>
    </row>
    <row r="60" spans="1:10" x14ac:dyDescent="0.25">
      <c r="A60" s="229" t="s">
        <v>162</v>
      </c>
      <c r="B60" s="230"/>
      <c r="C60" s="231"/>
      <c r="D60" s="112" t="s">
        <v>165</v>
      </c>
      <c r="E60" s="109">
        <f>E61+E62</f>
        <v>4217.95</v>
      </c>
      <c r="F60" s="109">
        <f t="shared" ref="F60:J60" si="53">F61+F62</f>
        <v>15054.46</v>
      </c>
      <c r="G60" s="109">
        <f t="shared" si="53"/>
        <v>9277.14</v>
      </c>
      <c r="H60" s="109">
        <f t="shared" si="53"/>
        <v>15232.7</v>
      </c>
      <c r="I60" s="109">
        <f t="shared" si="53"/>
        <v>10662.89</v>
      </c>
      <c r="J60" s="109">
        <f t="shared" si="53"/>
        <v>0</v>
      </c>
    </row>
    <row r="61" spans="1:10" x14ac:dyDescent="0.25">
      <c r="A61" s="100">
        <v>31</v>
      </c>
      <c r="B61" s="101"/>
      <c r="C61" s="102"/>
      <c r="D61" s="99" t="s">
        <v>179</v>
      </c>
      <c r="E61" s="61">
        <v>4125.2299999999996</v>
      </c>
      <c r="F61" s="105">
        <v>14754.98</v>
      </c>
      <c r="G61" s="105">
        <v>9004.3799999999992</v>
      </c>
      <c r="H61" s="105">
        <v>14975.36</v>
      </c>
      <c r="I61" s="105">
        <v>10482.75</v>
      </c>
      <c r="J61" s="105">
        <v>0</v>
      </c>
    </row>
    <row r="62" spans="1:10" x14ac:dyDescent="0.25">
      <c r="A62" s="126">
        <v>32</v>
      </c>
      <c r="B62" s="127"/>
      <c r="C62" s="128"/>
      <c r="D62" s="125" t="s">
        <v>30</v>
      </c>
      <c r="E62" s="61">
        <v>92.72</v>
      </c>
      <c r="F62" s="105">
        <v>299.48</v>
      </c>
      <c r="G62" s="105">
        <v>272.76</v>
      </c>
      <c r="H62" s="105">
        <v>257.33999999999997</v>
      </c>
      <c r="I62" s="105">
        <v>180.14</v>
      </c>
      <c r="J62" s="105">
        <v>0</v>
      </c>
    </row>
    <row r="63" spans="1:10" x14ac:dyDescent="0.25">
      <c r="A63" s="229" t="s">
        <v>213</v>
      </c>
      <c r="B63" s="230"/>
      <c r="C63" s="231"/>
      <c r="D63" s="157" t="s">
        <v>214</v>
      </c>
      <c r="E63" s="109">
        <f t="shared" ref="E63:J63" si="54">E64</f>
        <v>0</v>
      </c>
      <c r="F63" s="109">
        <f t="shared" si="54"/>
        <v>0</v>
      </c>
      <c r="G63" s="109">
        <f t="shared" si="54"/>
        <v>5777.3200000000006</v>
      </c>
      <c r="H63" s="109">
        <f t="shared" si="54"/>
        <v>0</v>
      </c>
      <c r="I63" s="109">
        <f t="shared" si="54"/>
        <v>0</v>
      </c>
      <c r="J63" s="109">
        <f t="shared" si="54"/>
        <v>0</v>
      </c>
    </row>
    <row r="64" spans="1:10" x14ac:dyDescent="0.25">
      <c r="A64" s="151">
        <v>3</v>
      </c>
      <c r="B64" s="152"/>
      <c r="C64" s="153"/>
      <c r="D64" s="153" t="s">
        <v>17</v>
      </c>
      <c r="E64" s="61">
        <f t="shared" ref="E64:J64" si="55">E65+E66</f>
        <v>0</v>
      </c>
      <c r="F64" s="61">
        <f t="shared" si="55"/>
        <v>0</v>
      </c>
      <c r="G64" s="61">
        <f t="shared" si="55"/>
        <v>5777.3200000000006</v>
      </c>
      <c r="H64" s="61">
        <f t="shared" si="55"/>
        <v>0</v>
      </c>
      <c r="I64" s="61">
        <f t="shared" si="55"/>
        <v>0</v>
      </c>
      <c r="J64" s="61">
        <f t="shared" si="55"/>
        <v>0</v>
      </c>
    </row>
    <row r="65" spans="1:10" x14ac:dyDescent="0.25">
      <c r="A65" s="158">
        <v>31</v>
      </c>
      <c r="B65" s="152"/>
      <c r="C65" s="153"/>
      <c r="D65" s="153" t="s">
        <v>18</v>
      </c>
      <c r="E65" s="61">
        <v>0</v>
      </c>
      <c r="F65" s="61">
        <v>0</v>
      </c>
      <c r="G65" s="61">
        <v>5750.6</v>
      </c>
      <c r="H65" s="61">
        <v>0</v>
      </c>
      <c r="I65" s="61">
        <v>0</v>
      </c>
      <c r="J65" s="61">
        <v>0</v>
      </c>
    </row>
    <row r="66" spans="1:10" x14ac:dyDescent="0.25">
      <c r="A66" s="158">
        <v>32</v>
      </c>
      <c r="B66" s="155"/>
      <c r="C66" s="156"/>
      <c r="D66" s="153" t="s">
        <v>30</v>
      </c>
      <c r="E66" s="61">
        <v>0</v>
      </c>
      <c r="F66" s="105">
        <v>0</v>
      </c>
      <c r="G66" s="105">
        <v>26.72</v>
      </c>
      <c r="H66" s="105">
        <v>0</v>
      </c>
      <c r="I66" s="105">
        <v>0</v>
      </c>
      <c r="J66" s="105">
        <v>0</v>
      </c>
    </row>
    <row r="67" spans="1:10" x14ac:dyDescent="0.25">
      <c r="A67" s="201" t="s">
        <v>138</v>
      </c>
      <c r="B67" s="202"/>
      <c r="C67" s="203"/>
      <c r="D67" s="108" t="s">
        <v>139</v>
      </c>
      <c r="E67" s="111">
        <f>E68</f>
        <v>23901.73</v>
      </c>
      <c r="F67" s="111">
        <f t="shared" ref="F67" si="56">F68</f>
        <v>85308.7</v>
      </c>
      <c r="G67" s="111">
        <f t="shared" ref="G67" si="57">G68</f>
        <v>52116.46</v>
      </c>
      <c r="H67" s="111">
        <f t="shared" ref="H67:J67" si="58">H68</f>
        <v>86318.62000000001</v>
      </c>
      <c r="I67" s="111">
        <f t="shared" si="58"/>
        <v>60423.040000000001</v>
      </c>
      <c r="J67" s="111">
        <f t="shared" si="58"/>
        <v>0</v>
      </c>
    </row>
    <row r="68" spans="1:10" x14ac:dyDescent="0.25">
      <c r="A68" s="211">
        <v>3</v>
      </c>
      <c r="B68" s="212"/>
      <c r="C68" s="213"/>
      <c r="D68" s="55" t="s">
        <v>17</v>
      </c>
      <c r="E68" s="61">
        <f>E69+E70</f>
        <v>23901.73</v>
      </c>
      <c r="F68" s="61">
        <f t="shared" ref="F68" si="59">F69+F70</f>
        <v>85308.7</v>
      </c>
      <c r="G68" s="61">
        <f t="shared" ref="G68" si="60">G69+G70</f>
        <v>52116.46</v>
      </c>
      <c r="H68" s="61">
        <f t="shared" ref="H68" si="61">H69+H70</f>
        <v>86318.62000000001</v>
      </c>
      <c r="I68" s="61">
        <f t="shared" ref="I68:J68" si="62">I69+I70</f>
        <v>60423.040000000001</v>
      </c>
      <c r="J68" s="61">
        <f t="shared" si="62"/>
        <v>0</v>
      </c>
    </row>
    <row r="69" spans="1:10" ht="25.5" customHeight="1" x14ac:dyDescent="0.25">
      <c r="A69" s="204">
        <v>31</v>
      </c>
      <c r="B69" s="205"/>
      <c r="C69" s="206"/>
      <c r="D69" s="55" t="s">
        <v>18</v>
      </c>
      <c r="E69" s="61">
        <v>23376.31</v>
      </c>
      <c r="F69" s="59">
        <v>83611.62</v>
      </c>
      <c r="G69" s="59">
        <v>51025.06</v>
      </c>
      <c r="H69" s="59">
        <v>84860.35</v>
      </c>
      <c r="I69" s="59">
        <v>59402.25</v>
      </c>
      <c r="J69" s="105">
        <v>0</v>
      </c>
    </row>
    <row r="70" spans="1:10" ht="13.5" customHeight="1" x14ac:dyDescent="0.25">
      <c r="A70" s="204">
        <v>32</v>
      </c>
      <c r="B70" s="205"/>
      <c r="C70" s="206"/>
      <c r="D70" s="55" t="s">
        <v>30</v>
      </c>
      <c r="E70" s="61">
        <v>525.41999999999996</v>
      </c>
      <c r="F70" s="59">
        <v>1697.08</v>
      </c>
      <c r="G70" s="59">
        <v>1091.4000000000001</v>
      </c>
      <c r="H70" s="59">
        <v>1458.27</v>
      </c>
      <c r="I70" s="59">
        <v>1020.79</v>
      </c>
      <c r="J70" s="105">
        <v>0</v>
      </c>
    </row>
    <row r="71" spans="1:10" ht="13.5" customHeight="1" x14ac:dyDescent="0.25">
      <c r="A71" s="229" t="s">
        <v>183</v>
      </c>
      <c r="B71" s="230"/>
      <c r="C71" s="231"/>
      <c r="D71" s="157" t="s">
        <v>178</v>
      </c>
      <c r="E71" s="109">
        <f t="shared" ref="E71:J71" si="63">E72</f>
        <v>0</v>
      </c>
      <c r="F71" s="109">
        <f t="shared" si="63"/>
        <v>0</v>
      </c>
      <c r="G71" s="109">
        <f t="shared" si="63"/>
        <v>33192.239999999998</v>
      </c>
      <c r="H71" s="109">
        <f t="shared" si="63"/>
        <v>0</v>
      </c>
      <c r="I71" s="109">
        <f t="shared" si="63"/>
        <v>0</v>
      </c>
      <c r="J71" s="109">
        <f t="shared" si="63"/>
        <v>0</v>
      </c>
    </row>
    <row r="72" spans="1:10" x14ac:dyDescent="0.25">
      <c r="A72" s="151">
        <v>3</v>
      </c>
      <c r="B72" s="152"/>
      <c r="C72" s="153"/>
      <c r="D72" s="153" t="s">
        <v>17</v>
      </c>
      <c r="E72" s="61">
        <f t="shared" ref="E72:J72" si="64">E73+E74</f>
        <v>0</v>
      </c>
      <c r="F72" s="61">
        <f t="shared" si="64"/>
        <v>0</v>
      </c>
      <c r="G72" s="61">
        <f t="shared" si="64"/>
        <v>33192.239999999998</v>
      </c>
      <c r="H72" s="61">
        <f t="shared" si="64"/>
        <v>0</v>
      </c>
      <c r="I72" s="61">
        <f t="shared" si="64"/>
        <v>0</v>
      </c>
      <c r="J72" s="61">
        <f t="shared" si="64"/>
        <v>0</v>
      </c>
    </row>
    <row r="73" spans="1:10" x14ac:dyDescent="0.25">
      <c r="A73" s="158">
        <v>31</v>
      </c>
      <c r="B73" s="152"/>
      <c r="C73" s="153"/>
      <c r="D73" s="153" t="s">
        <v>212</v>
      </c>
      <c r="E73" s="61">
        <v>0</v>
      </c>
      <c r="F73" s="61">
        <v>0</v>
      </c>
      <c r="G73" s="61">
        <v>32586.560000000001</v>
      </c>
      <c r="H73" s="61">
        <v>0</v>
      </c>
      <c r="I73" s="61">
        <v>0</v>
      </c>
      <c r="J73" s="61">
        <v>0</v>
      </c>
    </row>
    <row r="74" spans="1:10" x14ac:dyDescent="0.25">
      <c r="A74" s="158">
        <v>32</v>
      </c>
      <c r="B74" s="155"/>
      <c r="C74" s="156"/>
      <c r="D74" s="153" t="s">
        <v>30</v>
      </c>
      <c r="E74" s="61">
        <v>0</v>
      </c>
      <c r="F74" s="105">
        <v>0</v>
      </c>
      <c r="G74" s="105">
        <v>605.67999999999995</v>
      </c>
      <c r="H74" s="105">
        <v>0</v>
      </c>
      <c r="I74" s="105">
        <v>0</v>
      </c>
      <c r="J74" s="105">
        <v>0</v>
      </c>
    </row>
    <row r="75" spans="1:10" ht="25.5" x14ac:dyDescent="0.25">
      <c r="A75" s="207" t="s">
        <v>159</v>
      </c>
      <c r="B75" s="208"/>
      <c r="C75" s="209"/>
      <c r="D75" s="57" t="s">
        <v>160</v>
      </c>
      <c r="E75" s="60">
        <f>E76+E79</f>
        <v>1279.3900000000001</v>
      </c>
      <c r="F75" s="60">
        <f t="shared" ref="F75:J77" si="65">F76</f>
        <v>1278</v>
      </c>
      <c r="G75" s="60">
        <f t="shared" ref="G75:G76" si="66">G76</f>
        <v>1278</v>
      </c>
      <c r="H75" s="60">
        <f t="shared" ref="H75:J76" si="67">H76</f>
        <v>1251</v>
      </c>
      <c r="I75" s="60">
        <f t="shared" si="67"/>
        <v>1251</v>
      </c>
      <c r="J75" s="60">
        <f t="shared" si="67"/>
        <v>1251</v>
      </c>
    </row>
    <row r="76" spans="1:10" x14ac:dyDescent="0.25">
      <c r="A76" s="201" t="s">
        <v>143</v>
      </c>
      <c r="B76" s="202"/>
      <c r="C76" s="203"/>
      <c r="D76" s="108" t="s">
        <v>144</v>
      </c>
      <c r="E76" s="111">
        <f>E77</f>
        <v>1278</v>
      </c>
      <c r="F76" s="111">
        <f t="shared" si="65"/>
        <v>1278</v>
      </c>
      <c r="G76" s="111">
        <f t="shared" si="66"/>
        <v>1278</v>
      </c>
      <c r="H76" s="111">
        <f t="shared" si="67"/>
        <v>1251</v>
      </c>
      <c r="I76" s="111">
        <f t="shared" si="67"/>
        <v>1251</v>
      </c>
      <c r="J76" s="111">
        <f t="shared" si="67"/>
        <v>1251</v>
      </c>
    </row>
    <row r="77" spans="1:10" ht="24.75" customHeight="1" x14ac:dyDescent="0.25">
      <c r="A77" s="211">
        <v>3</v>
      </c>
      <c r="B77" s="212"/>
      <c r="C77" s="213"/>
      <c r="D77" s="58" t="s">
        <v>17</v>
      </c>
      <c r="E77" s="61">
        <f>E78</f>
        <v>1278</v>
      </c>
      <c r="F77" s="61">
        <f t="shared" si="65"/>
        <v>1278</v>
      </c>
      <c r="G77" s="61">
        <f t="shared" si="65"/>
        <v>1278</v>
      </c>
      <c r="H77" s="61">
        <f t="shared" si="65"/>
        <v>1251</v>
      </c>
      <c r="I77" s="61">
        <f t="shared" si="65"/>
        <v>1251</v>
      </c>
      <c r="J77" s="61">
        <f t="shared" si="65"/>
        <v>1251</v>
      </c>
    </row>
    <row r="78" spans="1:10" x14ac:dyDescent="0.25">
      <c r="A78" s="204">
        <v>38</v>
      </c>
      <c r="B78" s="205"/>
      <c r="C78" s="206"/>
      <c r="D78" s="58" t="s">
        <v>58</v>
      </c>
      <c r="E78" s="61">
        <v>1278</v>
      </c>
      <c r="F78" s="59">
        <v>1278</v>
      </c>
      <c r="G78" s="59">
        <v>1278</v>
      </c>
      <c r="H78" s="59">
        <v>1251</v>
      </c>
      <c r="I78" s="59">
        <v>1251</v>
      </c>
      <c r="J78" s="105">
        <v>1251</v>
      </c>
    </row>
    <row r="79" spans="1:10" x14ac:dyDescent="0.25">
      <c r="A79" s="217" t="s">
        <v>142</v>
      </c>
      <c r="B79" s="218"/>
      <c r="C79" s="219"/>
      <c r="D79" s="139" t="s">
        <v>47</v>
      </c>
      <c r="E79" s="140">
        <f>E80</f>
        <v>1.39</v>
      </c>
      <c r="F79" s="141">
        <v>0</v>
      </c>
      <c r="G79" s="141">
        <v>0</v>
      </c>
      <c r="H79" s="141">
        <v>0</v>
      </c>
      <c r="I79" s="141">
        <v>0</v>
      </c>
      <c r="J79" s="141">
        <v>0</v>
      </c>
    </row>
    <row r="80" spans="1:10" x14ac:dyDescent="0.25">
      <c r="A80" s="129">
        <v>38</v>
      </c>
      <c r="B80" s="130"/>
      <c r="C80" s="131"/>
      <c r="D80" s="132" t="s">
        <v>58</v>
      </c>
      <c r="E80" s="61">
        <v>1.39</v>
      </c>
      <c r="F80" s="105">
        <v>0</v>
      </c>
      <c r="G80" s="105">
        <v>0</v>
      </c>
      <c r="H80" s="105">
        <v>0</v>
      </c>
      <c r="I80" s="105">
        <v>0</v>
      </c>
      <c r="J80" s="105">
        <v>0</v>
      </c>
    </row>
    <row r="81" spans="1:10" ht="25.5" customHeight="1" x14ac:dyDescent="0.25">
      <c r="A81" s="207" t="s">
        <v>174</v>
      </c>
      <c r="B81" s="208"/>
      <c r="C81" s="209"/>
      <c r="D81" s="57" t="s">
        <v>161</v>
      </c>
      <c r="E81" s="60">
        <f>E82</f>
        <v>216</v>
      </c>
      <c r="F81" s="60">
        <f t="shared" ref="F81:F83" si="68">F82</f>
        <v>0</v>
      </c>
      <c r="G81" s="60">
        <f t="shared" ref="G81:G83" si="69">G82</f>
        <v>0</v>
      </c>
      <c r="H81" s="60">
        <f t="shared" ref="H81:J83" si="70">H82</f>
        <v>0</v>
      </c>
      <c r="I81" s="60">
        <f t="shared" si="70"/>
        <v>0</v>
      </c>
      <c r="J81" s="60">
        <f t="shared" si="70"/>
        <v>0</v>
      </c>
    </row>
    <row r="82" spans="1:10" ht="25.5" customHeight="1" x14ac:dyDescent="0.25">
      <c r="A82" s="201" t="s">
        <v>162</v>
      </c>
      <c r="B82" s="202"/>
      <c r="C82" s="203"/>
      <c r="D82" s="108" t="s">
        <v>163</v>
      </c>
      <c r="E82" s="111">
        <f>E83</f>
        <v>216</v>
      </c>
      <c r="F82" s="111">
        <f t="shared" si="68"/>
        <v>0</v>
      </c>
      <c r="G82" s="111">
        <f t="shared" si="69"/>
        <v>0</v>
      </c>
      <c r="H82" s="111">
        <f t="shared" si="70"/>
        <v>0</v>
      </c>
      <c r="I82" s="111">
        <f t="shared" si="70"/>
        <v>0</v>
      </c>
      <c r="J82" s="111">
        <f t="shared" si="70"/>
        <v>0</v>
      </c>
    </row>
    <row r="83" spans="1:10" ht="15" customHeight="1" x14ac:dyDescent="0.25">
      <c r="A83" s="211">
        <v>3</v>
      </c>
      <c r="B83" s="212"/>
      <c r="C83" s="213"/>
      <c r="D83" s="58" t="s">
        <v>17</v>
      </c>
      <c r="E83" s="61">
        <f>E84</f>
        <v>216</v>
      </c>
      <c r="F83" s="61">
        <f t="shared" si="68"/>
        <v>0</v>
      </c>
      <c r="G83" s="61">
        <f t="shared" si="69"/>
        <v>0</v>
      </c>
      <c r="H83" s="61">
        <f t="shared" si="70"/>
        <v>0</v>
      </c>
      <c r="I83" s="61">
        <f t="shared" si="70"/>
        <v>0</v>
      </c>
      <c r="J83" s="61">
        <f t="shared" si="70"/>
        <v>0</v>
      </c>
    </row>
    <row r="84" spans="1:10" ht="15" customHeight="1" x14ac:dyDescent="0.25">
      <c r="A84" s="204">
        <v>32</v>
      </c>
      <c r="B84" s="205"/>
      <c r="C84" s="206"/>
      <c r="D84" s="58" t="s">
        <v>30</v>
      </c>
      <c r="E84" s="61">
        <v>216</v>
      </c>
      <c r="F84" s="59">
        <v>0</v>
      </c>
      <c r="G84" s="59">
        <v>0</v>
      </c>
      <c r="H84" s="59">
        <v>0</v>
      </c>
      <c r="I84" s="59">
        <v>0</v>
      </c>
      <c r="J84" s="105">
        <v>0</v>
      </c>
    </row>
    <row r="85" spans="1:10" ht="30.75" customHeight="1" x14ac:dyDescent="0.25">
      <c r="A85" s="214" t="s">
        <v>140</v>
      </c>
      <c r="B85" s="215"/>
      <c r="C85" s="216"/>
      <c r="D85" s="113" t="s">
        <v>141</v>
      </c>
      <c r="E85" s="114">
        <f>E86+E117+E147+E153</f>
        <v>2128781.4</v>
      </c>
      <c r="F85" s="114">
        <f>F86+F117+F147+F153</f>
        <v>2574540.4900000002</v>
      </c>
      <c r="G85" s="114">
        <f>G86+G117+G147+G153</f>
        <v>2840818.11</v>
      </c>
      <c r="H85" s="114">
        <f t="shared" ref="H85" si="71">H86+H117+H153</f>
        <v>3005745.8</v>
      </c>
      <c r="I85" s="114">
        <f t="shared" ref="I85:J85" si="72">I86+I117+I153</f>
        <v>3005745.8</v>
      </c>
      <c r="J85" s="114">
        <f t="shared" si="72"/>
        <v>3005745.8</v>
      </c>
    </row>
    <row r="86" spans="1:10" ht="25.5" customHeight="1" x14ac:dyDescent="0.25">
      <c r="A86" s="207" t="s">
        <v>145</v>
      </c>
      <c r="B86" s="208"/>
      <c r="C86" s="209"/>
      <c r="D86" s="56" t="s">
        <v>146</v>
      </c>
      <c r="E86" s="60">
        <f>E87+E92+E96+E100+E104+E110+E114</f>
        <v>1981062.24</v>
      </c>
      <c r="F86" s="60">
        <f>F87+F92+F96+F100+F104+F110+F114</f>
        <v>2504206.5100000002</v>
      </c>
      <c r="G86" s="60">
        <f>G87+G92+G96+G100+G104+G110+G114</f>
        <v>2689445.48</v>
      </c>
      <c r="H86" s="60">
        <f>H87+H96+H100+H104+H110+H92+H114</f>
        <v>2910773.3699999996</v>
      </c>
      <c r="I86" s="60">
        <f>I87+I96+I100+I104+I110+I92+I114</f>
        <v>2910773.3699999996</v>
      </c>
      <c r="J86" s="60">
        <f>J87+J96+J100+J104+J110+J92+J114</f>
        <v>2910773.3699999996</v>
      </c>
    </row>
    <row r="87" spans="1:10" ht="15" customHeight="1" x14ac:dyDescent="0.25">
      <c r="A87" s="201" t="s">
        <v>142</v>
      </c>
      <c r="B87" s="202"/>
      <c r="C87" s="203"/>
      <c r="D87" s="108" t="s">
        <v>47</v>
      </c>
      <c r="E87" s="111">
        <f>E88</f>
        <v>1286.9100000000001</v>
      </c>
      <c r="F87" s="111">
        <f t="shared" ref="F87" si="73">F88</f>
        <v>850</v>
      </c>
      <c r="G87" s="111">
        <f t="shared" ref="G87" si="74">G88</f>
        <v>850</v>
      </c>
      <c r="H87" s="111">
        <f t="shared" ref="H87:J87" si="75">H88</f>
        <v>2000</v>
      </c>
      <c r="I87" s="111">
        <f t="shared" si="75"/>
        <v>2000</v>
      </c>
      <c r="J87" s="111">
        <f t="shared" si="75"/>
        <v>2000</v>
      </c>
    </row>
    <row r="88" spans="1:10" ht="24.75" customHeight="1" x14ac:dyDescent="0.25">
      <c r="A88" s="211">
        <v>3</v>
      </c>
      <c r="B88" s="212"/>
      <c r="C88" s="213"/>
      <c r="D88" s="55" t="s">
        <v>17</v>
      </c>
      <c r="E88" s="61">
        <f t="shared" ref="E88:J88" si="76">E89+E90+E91</f>
        <v>1286.9100000000001</v>
      </c>
      <c r="F88" s="61">
        <f t="shared" si="76"/>
        <v>850</v>
      </c>
      <c r="G88" s="61">
        <f t="shared" si="76"/>
        <v>850</v>
      </c>
      <c r="H88" s="61">
        <f t="shared" si="76"/>
        <v>2000</v>
      </c>
      <c r="I88" s="61">
        <f t="shared" si="76"/>
        <v>2000</v>
      </c>
      <c r="J88" s="61">
        <f t="shared" si="76"/>
        <v>2000</v>
      </c>
    </row>
    <row r="89" spans="1:10" ht="15" customHeight="1" x14ac:dyDescent="0.25">
      <c r="A89" s="204">
        <v>31</v>
      </c>
      <c r="B89" s="205"/>
      <c r="C89" s="206"/>
      <c r="D89" s="55" t="s">
        <v>18</v>
      </c>
      <c r="E89" s="61">
        <v>497.52</v>
      </c>
      <c r="F89" s="59">
        <v>0</v>
      </c>
      <c r="G89" s="59">
        <v>0</v>
      </c>
      <c r="H89" s="59">
        <v>0</v>
      </c>
      <c r="I89" s="59">
        <v>0</v>
      </c>
      <c r="J89" s="105">
        <v>0</v>
      </c>
    </row>
    <row r="90" spans="1:10" ht="15" customHeight="1" x14ac:dyDescent="0.25">
      <c r="A90" s="204">
        <v>32</v>
      </c>
      <c r="B90" s="205"/>
      <c r="C90" s="206"/>
      <c r="D90" s="55" t="s">
        <v>30</v>
      </c>
      <c r="E90" s="61">
        <v>769.46</v>
      </c>
      <c r="F90" s="59">
        <v>850</v>
      </c>
      <c r="G90" s="59">
        <v>850</v>
      </c>
      <c r="H90" s="59">
        <v>2000</v>
      </c>
      <c r="I90" s="59">
        <v>2000</v>
      </c>
      <c r="J90" s="105">
        <v>2000</v>
      </c>
    </row>
    <row r="91" spans="1:10" ht="15" customHeight="1" x14ac:dyDescent="0.25">
      <c r="A91" s="204">
        <v>34</v>
      </c>
      <c r="B91" s="205"/>
      <c r="C91" s="206"/>
      <c r="D91" s="58" t="s">
        <v>57</v>
      </c>
      <c r="E91" s="61">
        <v>19.93</v>
      </c>
      <c r="F91" s="59">
        <v>0</v>
      </c>
      <c r="G91" s="59">
        <v>0</v>
      </c>
      <c r="H91" s="59">
        <v>0</v>
      </c>
      <c r="I91" s="59">
        <v>0</v>
      </c>
      <c r="J91" s="105">
        <v>0</v>
      </c>
    </row>
    <row r="92" spans="1:10" ht="20.25" customHeight="1" x14ac:dyDescent="0.25">
      <c r="A92" s="201" t="s">
        <v>150</v>
      </c>
      <c r="B92" s="202"/>
      <c r="C92" s="203"/>
      <c r="D92" s="144" t="s">
        <v>196</v>
      </c>
      <c r="E92" s="111">
        <f>E93</f>
        <v>7041.92</v>
      </c>
      <c r="F92" s="111">
        <f t="shared" ref="F92:J92" si="77">F93</f>
        <v>0</v>
      </c>
      <c r="G92" s="111">
        <f t="shared" si="77"/>
        <v>7635.88</v>
      </c>
      <c r="H92" s="111">
        <f t="shared" si="77"/>
        <v>0</v>
      </c>
      <c r="I92" s="111">
        <f t="shared" si="77"/>
        <v>0</v>
      </c>
      <c r="J92" s="111">
        <f t="shared" si="77"/>
        <v>0</v>
      </c>
    </row>
    <row r="93" spans="1:10" ht="15" customHeight="1" x14ac:dyDescent="0.25">
      <c r="A93" s="211">
        <v>3</v>
      </c>
      <c r="B93" s="212"/>
      <c r="C93" s="213"/>
      <c r="D93" s="58" t="s">
        <v>17</v>
      </c>
      <c r="E93" s="61">
        <f>E94+E95</f>
        <v>7041.92</v>
      </c>
      <c r="F93" s="61">
        <f t="shared" ref="F93:H93" si="78">F94+F95</f>
        <v>0</v>
      </c>
      <c r="G93" s="61">
        <f t="shared" si="78"/>
        <v>7635.88</v>
      </c>
      <c r="H93" s="61">
        <f t="shared" si="78"/>
        <v>0</v>
      </c>
      <c r="I93" s="61">
        <f t="shared" ref="I93:J93" si="79">I94+I95</f>
        <v>0</v>
      </c>
      <c r="J93" s="61">
        <f t="shared" si="79"/>
        <v>0</v>
      </c>
    </row>
    <row r="94" spans="1:10" ht="15" customHeight="1" x14ac:dyDescent="0.25">
      <c r="A94" s="204">
        <v>31</v>
      </c>
      <c r="B94" s="205"/>
      <c r="C94" s="206"/>
      <c r="D94" s="58" t="s">
        <v>18</v>
      </c>
      <c r="E94" s="61">
        <v>0</v>
      </c>
      <c r="F94" s="59">
        <v>0</v>
      </c>
      <c r="G94" s="59">
        <v>0</v>
      </c>
      <c r="H94" s="59">
        <v>0</v>
      </c>
      <c r="I94" s="59">
        <v>0</v>
      </c>
      <c r="J94" s="105">
        <v>0</v>
      </c>
    </row>
    <row r="95" spans="1:10" ht="15" customHeight="1" x14ac:dyDescent="0.25">
      <c r="A95" s="204">
        <v>32</v>
      </c>
      <c r="B95" s="205"/>
      <c r="C95" s="206"/>
      <c r="D95" s="58" t="s">
        <v>30</v>
      </c>
      <c r="E95" s="61">
        <v>7041.92</v>
      </c>
      <c r="F95" s="59">
        <v>0</v>
      </c>
      <c r="G95" s="59">
        <v>7635.88</v>
      </c>
      <c r="H95" s="59">
        <v>0</v>
      </c>
      <c r="I95" s="59">
        <v>0</v>
      </c>
      <c r="J95" s="105">
        <v>0</v>
      </c>
    </row>
    <row r="96" spans="1:10" ht="15" customHeight="1" x14ac:dyDescent="0.25">
      <c r="A96" s="201" t="s">
        <v>136</v>
      </c>
      <c r="B96" s="202"/>
      <c r="C96" s="203"/>
      <c r="D96" s="110" t="s">
        <v>137</v>
      </c>
      <c r="E96" s="111">
        <f>E97</f>
        <v>84417.47</v>
      </c>
      <c r="F96" s="111">
        <f t="shared" ref="F96" si="80">F97</f>
        <v>87554.16</v>
      </c>
      <c r="G96" s="111">
        <f t="shared" ref="G96" si="81">G97</f>
        <v>84604</v>
      </c>
      <c r="H96" s="111">
        <f t="shared" ref="H96:J96" si="82">H97</f>
        <v>84604</v>
      </c>
      <c r="I96" s="111">
        <f t="shared" si="82"/>
        <v>84604</v>
      </c>
      <c r="J96" s="111">
        <f t="shared" si="82"/>
        <v>84604</v>
      </c>
    </row>
    <row r="97" spans="1:10" ht="15" customHeight="1" x14ac:dyDescent="0.25">
      <c r="A97" s="211">
        <v>3</v>
      </c>
      <c r="B97" s="212"/>
      <c r="C97" s="213"/>
      <c r="D97" s="55" t="s">
        <v>17</v>
      </c>
      <c r="E97" s="61">
        <f>E98+E99</f>
        <v>84417.47</v>
      </c>
      <c r="F97" s="61">
        <f t="shared" ref="F97" si="83">F98+F99</f>
        <v>87554.16</v>
      </c>
      <c r="G97" s="61">
        <f t="shared" ref="G97" si="84">G98+G99</f>
        <v>84604</v>
      </c>
      <c r="H97" s="61">
        <f t="shared" ref="H97" si="85">H98+H99</f>
        <v>84604</v>
      </c>
      <c r="I97" s="61">
        <f t="shared" ref="I97:J97" si="86">I98+I99</f>
        <v>84604</v>
      </c>
      <c r="J97" s="61">
        <f t="shared" si="86"/>
        <v>84604</v>
      </c>
    </row>
    <row r="98" spans="1:10" ht="15" customHeight="1" x14ac:dyDescent="0.25">
      <c r="A98" s="204">
        <v>32</v>
      </c>
      <c r="B98" s="205"/>
      <c r="C98" s="206"/>
      <c r="D98" s="55" t="s">
        <v>30</v>
      </c>
      <c r="E98" s="61">
        <v>83718.44</v>
      </c>
      <c r="F98" s="59">
        <v>86854.16</v>
      </c>
      <c r="G98" s="59">
        <v>83900</v>
      </c>
      <c r="H98" s="59">
        <v>83900</v>
      </c>
      <c r="I98" s="59">
        <v>83900</v>
      </c>
      <c r="J98" s="105">
        <v>83900</v>
      </c>
    </row>
    <row r="99" spans="1:10" ht="15" customHeight="1" x14ac:dyDescent="0.25">
      <c r="A99" s="204">
        <v>34</v>
      </c>
      <c r="B99" s="205"/>
      <c r="C99" s="206"/>
      <c r="D99" s="55" t="s">
        <v>57</v>
      </c>
      <c r="E99" s="61">
        <v>699.03</v>
      </c>
      <c r="F99" s="59">
        <v>700</v>
      </c>
      <c r="G99" s="59">
        <v>704</v>
      </c>
      <c r="H99" s="59">
        <v>704</v>
      </c>
      <c r="I99" s="59">
        <v>704</v>
      </c>
      <c r="J99" s="105">
        <v>704</v>
      </c>
    </row>
    <row r="100" spans="1:10" ht="15" customHeight="1" x14ac:dyDescent="0.25">
      <c r="A100" s="201" t="s">
        <v>193</v>
      </c>
      <c r="B100" s="202"/>
      <c r="C100" s="203"/>
      <c r="D100" s="108" t="s">
        <v>197</v>
      </c>
      <c r="E100" s="111">
        <f>E101</f>
        <v>0</v>
      </c>
      <c r="F100" s="111">
        <f t="shared" ref="F100" si="87">F101</f>
        <v>0</v>
      </c>
      <c r="G100" s="111">
        <f t="shared" ref="G100" si="88">G101</f>
        <v>2847.74</v>
      </c>
      <c r="H100" s="111">
        <f t="shared" ref="H100:J100" si="89">H101</f>
        <v>0</v>
      </c>
      <c r="I100" s="111">
        <f t="shared" si="89"/>
        <v>0</v>
      </c>
      <c r="J100" s="111">
        <f t="shared" si="89"/>
        <v>0</v>
      </c>
    </row>
    <row r="101" spans="1:10" ht="15" customHeight="1" x14ac:dyDescent="0.25">
      <c r="A101" s="211">
        <v>3</v>
      </c>
      <c r="B101" s="212"/>
      <c r="C101" s="213"/>
      <c r="D101" s="55" t="s">
        <v>17</v>
      </c>
      <c r="E101" s="61">
        <f>E102+E103</f>
        <v>0</v>
      </c>
      <c r="F101" s="61">
        <f t="shared" ref="F101" si="90">F102+F103</f>
        <v>0</v>
      </c>
      <c r="G101" s="61">
        <f t="shared" ref="G101" si="91">G102+G103</f>
        <v>2847.74</v>
      </c>
      <c r="H101" s="61">
        <f t="shared" ref="H101" si="92">H102+H103</f>
        <v>0</v>
      </c>
      <c r="I101" s="61">
        <f t="shared" ref="I101:J101" si="93">I102+I103</f>
        <v>0</v>
      </c>
      <c r="J101" s="61">
        <f t="shared" si="93"/>
        <v>0</v>
      </c>
    </row>
    <row r="102" spans="1:10" ht="15" customHeight="1" x14ac:dyDescent="0.25">
      <c r="A102" s="204">
        <v>32</v>
      </c>
      <c r="B102" s="205"/>
      <c r="C102" s="206"/>
      <c r="D102" s="55" t="s">
        <v>30</v>
      </c>
      <c r="E102" s="61">
        <v>0</v>
      </c>
      <c r="F102" s="59">
        <v>0</v>
      </c>
      <c r="G102" s="59">
        <v>2847.74</v>
      </c>
      <c r="H102" s="59">
        <v>0</v>
      </c>
      <c r="I102" s="59">
        <v>0</v>
      </c>
      <c r="J102" s="105">
        <v>0</v>
      </c>
    </row>
    <row r="103" spans="1:10" ht="15" customHeight="1" x14ac:dyDescent="0.25">
      <c r="A103" s="204">
        <v>38</v>
      </c>
      <c r="B103" s="205"/>
      <c r="C103" s="206"/>
      <c r="D103" s="55" t="s">
        <v>58</v>
      </c>
      <c r="E103" s="61">
        <v>0</v>
      </c>
      <c r="F103" s="59">
        <v>0</v>
      </c>
      <c r="G103" s="59">
        <v>0</v>
      </c>
      <c r="H103" s="59">
        <v>0</v>
      </c>
      <c r="I103" s="59">
        <v>0</v>
      </c>
      <c r="J103" s="105">
        <v>0</v>
      </c>
    </row>
    <row r="104" spans="1:10" ht="15" customHeight="1" x14ac:dyDescent="0.25">
      <c r="A104" s="201" t="s">
        <v>143</v>
      </c>
      <c r="B104" s="202"/>
      <c r="C104" s="203"/>
      <c r="D104" s="108" t="s">
        <v>144</v>
      </c>
      <c r="E104" s="111">
        <f>E105</f>
        <v>1886698.52</v>
      </c>
      <c r="F104" s="111">
        <f t="shared" ref="F104:J104" si="94">F105</f>
        <v>2415302.35</v>
      </c>
      <c r="G104" s="111">
        <f t="shared" si="94"/>
        <v>2592068.9099999997</v>
      </c>
      <c r="H104" s="111">
        <f t="shared" si="94"/>
        <v>2823169.3699999996</v>
      </c>
      <c r="I104" s="111">
        <f t="shared" si="94"/>
        <v>2823169.3699999996</v>
      </c>
      <c r="J104" s="111">
        <f t="shared" si="94"/>
        <v>2823169.3699999996</v>
      </c>
    </row>
    <row r="105" spans="1:10" ht="15" customHeight="1" x14ac:dyDescent="0.25">
      <c r="A105" s="211">
        <v>3</v>
      </c>
      <c r="B105" s="212"/>
      <c r="C105" s="213"/>
      <c r="D105" s="58" t="s">
        <v>17</v>
      </c>
      <c r="E105" s="61">
        <f>E106+E107+E109+E108</f>
        <v>1886698.52</v>
      </c>
      <c r="F105" s="61">
        <f t="shared" ref="F105:J105" si="95">F106+F107+F109+F108</f>
        <v>2415302.35</v>
      </c>
      <c r="G105" s="61">
        <f t="shared" si="95"/>
        <v>2592068.9099999997</v>
      </c>
      <c r="H105" s="61">
        <f t="shared" si="95"/>
        <v>2823169.3699999996</v>
      </c>
      <c r="I105" s="61">
        <f t="shared" si="95"/>
        <v>2823169.3699999996</v>
      </c>
      <c r="J105" s="61">
        <f t="shared" si="95"/>
        <v>2823169.3699999996</v>
      </c>
    </row>
    <row r="106" spans="1:10" ht="15" customHeight="1" x14ac:dyDescent="0.25">
      <c r="A106" s="204">
        <v>31</v>
      </c>
      <c r="B106" s="205"/>
      <c r="C106" s="206"/>
      <c r="D106" s="58" t="s">
        <v>18</v>
      </c>
      <c r="E106" s="61">
        <v>1844340.79</v>
      </c>
      <c r="F106" s="59">
        <v>2363385.2000000002</v>
      </c>
      <c r="G106" s="59">
        <v>2530535.34</v>
      </c>
      <c r="H106" s="59">
        <v>2760635.8</v>
      </c>
      <c r="I106" s="59">
        <v>2760635.8</v>
      </c>
      <c r="J106" s="105">
        <v>2760635.8</v>
      </c>
    </row>
    <row r="107" spans="1:10" ht="15" customHeight="1" x14ac:dyDescent="0.25">
      <c r="A107" s="204">
        <v>32</v>
      </c>
      <c r="B107" s="205"/>
      <c r="C107" s="206"/>
      <c r="D107" s="58" t="s">
        <v>30</v>
      </c>
      <c r="E107" s="61">
        <v>42357.73</v>
      </c>
      <c r="F107" s="59">
        <v>51917.15</v>
      </c>
      <c r="G107" s="59">
        <v>61533.57</v>
      </c>
      <c r="H107" s="59">
        <v>62533.57</v>
      </c>
      <c r="I107" s="59">
        <v>62533.57</v>
      </c>
      <c r="J107" s="105">
        <v>62533.57</v>
      </c>
    </row>
    <row r="108" spans="1:10" ht="15" customHeight="1" x14ac:dyDescent="0.25">
      <c r="A108" s="204">
        <v>34</v>
      </c>
      <c r="B108" s="205"/>
      <c r="C108" s="206"/>
      <c r="D108" s="58" t="s">
        <v>57</v>
      </c>
      <c r="E108" s="61">
        <v>0</v>
      </c>
      <c r="F108" s="59">
        <v>0</v>
      </c>
      <c r="G108" s="59">
        <v>0</v>
      </c>
      <c r="H108" s="59">
        <v>0</v>
      </c>
      <c r="I108" s="59">
        <v>0</v>
      </c>
      <c r="J108" s="105">
        <v>0</v>
      </c>
    </row>
    <row r="109" spans="1:10" ht="15" customHeight="1" x14ac:dyDescent="0.25">
      <c r="A109" s="204">
        <v>37</v>
      </c>
      <c r="B109" s="205"/>
      <c r="C109" s="206"/>
      <c r="D109" s="58" t="s">
        <v>152</v>
      </c>
      <c r="E109" s="61">
        <v>0</v>
      </c>
      <c r="F109" s="59">
        <v>0</v>
      </c>
      <c r="G109" s="59">
        <v>0</v>
      </c>
      <c r="H109" s="59">
        <v>0</v>
      </c>
      <c r="I109" s="59">
        <v>0</v>
      </c>
      <c r="J109" s="105">
        <v>0</v>
      </c>
    </row>
    <row r="110" spans="1:10" ht="15" customHeight="1" x14ac:dyDescent="0.25">
      <c r="A110" s="201" t="s">
        <v>148</v>
      </c>
      <c r="B110" s="202"/>
      <c r="C110" s="203"/>
      <c r="D110" s="108" t="s">
        <v>149</v>
      </c>
      <c r="E110" s="111">
        <f>E111</f>
        <v>0</v>
      </c>
      <c r="F110" s="111">
        <f t="shared" ref="F110:J110" si="96">F111</f>
        <v>500</v>
      </c>
      <c r="G110" s="111">
        <f t="shared" si="96"/>
        <v>1138.95</v>
      </c>
      <c r="H110" s="111">
        <f t="shared" si="96"/>
        <v>1000</v>
      </c>
      <c r="I110" s="111">
        <f t="shared" si="96"/>
        <v>1000</v>
      </c>
      <c r="J110" s="111">
        <f t="shared" si="96"/>
        <v>1000</v>
      </c>
    </row>
    <row r="111" spans="1:10" ht="15" customHeight="1" x14ac:dyDescent="0.25">
      <c r="A111" s="211">
        <v>3</v>
      </c>
      <c r="B111" s="212"/>
      <c r="C111" s="213"/>
      <c r="D111" s="58" t="s">
        <v>17</v>
      </c>
      <c r="E111" s="61">
        <f>E112+E113</f>
        <v>0</v>
      </c>
      <c r="F111" s="61">
        <f t="shared" ref="F111:H111" si="97">F112+F113</f>
        <v>500</v>
      </c>
      <c r="G111" s="61">
        <f t="shared" si="97"/>
        <v>1138.95</v>
      </c>
      <c r="H111" s="61">
        <f t="shared" si="97"/>
        <v>1000</v>
      </c>
      <c r="I111" s="61">
        <f t="shared" ref="I111:J111" si="98">I112+I113</f>
        <v>1000</v>
      </c>
      <c r="J111" s="61">
        <f t="shared" si="98"/>
        <v>1000</v>
      </c>
    </row>
    <row r="112" spans="1:10" ht="15" customHeight="1" x14ac:dyDescent="0.25">
      <c r="A112" s="204">
        <v>31</v>
      </c>
      <c r="B112" s="205"/>
      <c r="C112" s="206"/>
      <c r="D112" s="58" t="s">
        <v>18</v>
      </c>
      <c r="E112" s="61">
        <v>0</v>
      </c>
      <c r="F112" s="59">
        <v>0</v>
      </c>
      <c r="G112" s="59">
        <v>0</v>
      </c>
      <c r="H112" s="59">
        <v>0</v>
      </c>
      <c r="I112" s="59">
        <v>0</v>
      </c>
      <c r="J112" s="105">
        <v>0</v>
      </c>
    </row>
    <row r="113" spans="1:10" ht="25.5" customHeight="1" x14ac:dyDescent="0.25">
      <c r="A113" s="204">
        <v>32</v>
      </c>
      <c r="B113" s="205"/>
      <c r="C113" s="206"/>
      <c r="D113" s="58" t="s">
        <v>30</v>
      </c>
      <c r="E113" s="61">
        <v>0</v>
      </c>
      <c r="F113" s="59">
        <v>500</v>
      </c>
      <c r="G113" s="59">
        <v>1138.95</v>
      </c>
      <c r="H113" s="59">
        <v>1000</v>
      </c>
      <c r="I113" s="59">
        <v>1000</v>
      </c>
      <c r="J113" s="105">
        <v>1000</v>
      </c>
    </row>
    <row r="114" spans="1:10" ht="15.75" customHeight="1" x14ac:dyDescent="0.25">
      <c r="A114" s="217" t="s">
        <v>194</v>
      </c>
      <c r="B114" s="218"/>
      <c r="C114" s="219"/>
      <c r="D114" s="145" t="s">
        <v>195</v>
      </c>
      <c r="E114" s="140">
        <f t="shared" ref="E114:J114" si="99">E115</f>
        <v>1617.42</v>
      </c>
      <c r="F114" s="141">
        <f t="shared" si="99"/>
        <v>0</v>
      </c>
      <c r="G114" s="141">
        <f t="shared" si="99"/>
        <v>300</v>
      </c>
      <c r="H114" s="141">
        <f t="shared" si="99"/>
        <v>0</v>
      </c>
      <c r="I114" s="141">
        <f t="shared" si="99"/>
        <v>0</v>
      </c>
      <c r="J114" s="141">
        <f t="shared" si="99"/>
        <v>0</v>
      </c>
    </row>
    <row r="115" spans="1:10" ht="21" customHeight="1" x14ac:dyDescent="0.25">
      <c r="A115" s="129">
        <v>3</v>
      </c>
      <c r="B115" s="130"/>
      <c r="C115" s="131"/>
      <c r="D115" s="132" t="s">
        <v>17</v>
      </c>
      <c r="E115" s="61">
        <f>E116</f>
        <v>1617.42</v>
      </c>
      <c r="F115" s="105">
        <v>0</v>
      </c>
      <c r="G115" s="105">
        <f>G116</f>
        <v>300</v>
      </c>
      <c r="H115" s="105">
        <v>0</v>
      </c>
      <c r="I115" s="105">
        <f>I116</f>
        <v>0</v>
      </c>
      <c r="J115" s="105">
        <v>0</v>
      </c>
    </row>
    <row r="116" spans="1:10" ht="15" customHeight="1" x14ac:dyDescent="0.25">
      <c r="A116" s="129">
        <v>32</v>
      </c>
      <c r="B116" s="130"/>
      <c r="C116" s="131"/>
      <c r="D116" s="132" t="s">
        <v>30</v>
      </c>
      <c r="E116" s="61">
        <v>1617.42</v>
      </c>
      <c r="F116" s="105">
        <v>0</v>
      </c>
      <c r="G116" s="105">
        <v>300</v>
      </c>
      <c r="H116" s="105">
        <v>0</v>
      </c>
      <c r="I116" s="105">
        <v>0</v>
      </c>
      <c r="J116" s="105">
        <v>0</v>
      </c>
    </row>
    <row r="117" spans="1:10" ht="25.5" x14ac:dyDescent="0.25">
      <c r="A117" s="207" t="s">
        <v>157</v>
      </c>
      <c r="B117" s="208"/>
      <c r="C117" s="209"/>
      <c r="D117" s="57" t="s">
        <v>158</v>
      </c>
      <c r="E117" s="60">
        <f t="shared" ref="E117" si="100">E118+E120+E125+E130+E135+E138+E141+E144</f>
        <v>86501.21</v>
      </c>
      <c r="F117" s="60">
        <f>F118+F120+F125+F130+F135+F138+F141+F144</f>
        <v>11300</v>
      </c>
      <c r="G117" s="60">
        <f>G118+G120+G125+G130+G135+G138+G141+G144</f>
        <v>55242.84</v>
      </c>
      <c r="H117" s="60">
        <f>H118+H120+H125+H130+H135+H138+H141+H144</f>
        <v>2000</v>
      </c>
      <c r="I117" s="60">
        <f>I118+I120+I125+I130+I135+I138+I141+I144</f>
        <v>2000</v>
      </c>
      <c r="J117" s="60">
        <f>J118+J120+J125+J130+J135+J138+J141+J144</f>
        <v>2000</v>
      </c>
    </row>
    <row r="118" spans="1:10" x14ac:dyDescent="0.25">
      <c r="A118" s="229" t="s">
        <v>180</v>
      </c>
      <c r="B118" s="230"/>
      <c r="C118" s="231"/>
      <c r="D118" s="112" t="s">
        <v>13</v>
      </c>
      <c r="E118" s="109">
        <f>E119</f>
        <v>13267.43</v>
      </c>
      <c r="F118" s="109">
        <f t="shared" ref="F118:J118" si="101">F119</f>
        <v>0</v>
      </c>
      <c r="G118" s="109">
        <f t="shared" si="101"/>
        <v>0</v>
      </c>
      <c r="H118" s="109">
        <f t="shared" si="101"/>
        <v>0</v>
      </c>
      <c r="I118" s="109">
        <f t="shared" si="101"/>
        <v>0</v>
      </c>
      <c r="J118" s="109">
        <f t="shared" si="101"/>
        <v>0</v>
      </c>
    </row>
    <row r="119" spans="1:10" x14ac:dyDescent="0.25">
      <c r="A119" s="98">
        <v>45</v>
      </c>
      <c r="B119" s="103"/>
      <c r="C119" s="104"/>
      <c r="D119" s="143" t="s">
        <v>198</v>
      </c>
      <c r="E119" s="61">
        <v>13267.43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</row>
    <row r="120" spans="1:10" x14ac:dyDescent="0.25">
      <c r="A120" s="201" t="s">
        <v>142</v>
      </c>
      <c r="B120" s="202"/>
      <c r="C120" s="203"/>
      <c r="D120" s="108" t="s">
        <v>47</v>
      </c>
      <c r="E120" s="111">
        <f>E121+E123</f>
        <v>3522.1099999999997</v>
      </c>
      <c r="F120" s="111">
        <f t="shared" ref="F120:H120" si="102">F121+F123</f>
        <v>11300</v>
      </c>
      <c r="G120" s="111">
        <f>G121+G123</f>
        <v>11300</v>
      </c>
      <c r="H120" s="111">
        <f t="shared" si="102"/>
        <v>2000</v>
      </c>
      <c r="I120" s="111">
        <f t="shared" ref="I120:J120" si="103">I121+I123</f>
        <v>2000</v>
      </c>
      <c r="J120" s="111">
        <f t="shared" si="103"/>
        <v>2000</v>
      </c>
    </row>
    <row r="121" spans="1:10" ht="15" customHeight="1" x14ac:dyDescent="0.25">
      <c r="A121" s="211">
        <v>3</v>
      </c>
      <c r="B121" s="212"/>
      <c r="C121" s="213"/>
      <c r="D121" s="58" t="s">
        <v>17</v>
      </c>
      <c r="E121" s="61">
        <f>E122</f>
        <v>2953.45</v>
      </c>
      <c r="F121" s="61">
        <f t="shared" ref="F121:J121" si="104">F122</f>
        <v>4650</v>
      </c>
      <c r="G121" s="61">
        <f t="shared" si="104"/>
        <v>4650</v>
      </c>
      <c r="H121" s="61">
        <f t="shared" si="104"/>
        <v>0</v>
      </c>
      <c r="I121" s="61">
        <f t="shared" si="104"/>
        <v>0</v>
      </c>
      <c r="J121" s="61">
        <f t="shared" si="104"/>
        <v>0</v>
      </c>
    </row>
    <row r="122" spans="1:10" x14ac:dyDescent="0.25">
      <c r="A122" s="204">
        <v>32</v>
      </c>
      <c r="B122" s="205"/>
      <c r="C122" s="206"/>
      <c r="D122" s="58" t="s">
        <v>30</v>
      </c>
      <c r="E122" s="61">
        <v>2953.45</v>
      </c>
      <c r="F122" s="59">
        <v>4650</v>
      </c>
      <c r="G122" s="59">
        <v>4650</v>
      </c>
      <c r="H122" s="59">
        <v>0</v>
      </c>
      <c r="I122" s="59">
        <v>0</v>
      </c>
      <c r="J122" s="105">
        <v>0</v>
      </c>
    </row>
    <row r="123" spans="1:10" x14ac:dyDescent="0.25">
      <c r="A123" s="211">
        <v>4</v>
      </c>
      <c r="B123" s="212"/>
      <c r="C123" s="213"/>
      <c r="D123" s="58" t="s">
        <v>154</v>
      </c>
      <c r="E123" s="61">
        <f>E124</f>
        <v>568.66</v>
      </c>
      <c r="F123" s="61">
        <f t="shared" ref="F123:J123" si="105">F124</f>
        <v>6650</v>
      </c>
      <c r="G123" s="61">
        <f t="shared" si="105"/>
        <v>6650</v>
      </c>
      <c r="H123" s="61">
        <f t="shared" si="105"/>
        <v>2000</v>
      </c>
      <c r="I123" s="61">
        <f t="shared" si="105"/>
        <v>2000</v>
      </c>
      <c r="J123" s="61">
        <f t="shared" si="105"/>
        <v>2000</v>
      </c>
    </row>
    <row r="124" spans="1:10" x14ac:dyDescent="0.25">
      <c r="A124" s="204">
        <v>42</v>
      </c>
      <c r="B124" s="205"/>
      <c r="C124" s="206"/>
      <c r="D124" s="58" t="s">
        <v>153</v>
      </c>
      <c r="E124" s="61">
        <v>568.66</v>
      </c>
      <c r="F124" s="59">
        <v>6650</v>
      </c>
      <c r="G124" s="59">
        <v>6650</v>
      </c>
      <c r="H124" s="59">
        <v>2000</v>
      </c>
      <c r="I124" s="59">
        <v>2000</v>
      </c>
      <c r="J124" s="105">
        <v>2000</v>
      </c>
    </row>
    <row r="125" spans="1:10" x14ac:dyDescent="0.25">
      <c r="A125" s="201" t="s">
        <v>150</v>
      </c>
      <c r="B125" s="202"/>
      <c r="C125" s="203"/>
      <c r="D125" s="108" t="s">
        <v>173</v>
      </c>
      <c r="E125" s="111">
        <f>E126+E128</f>
        <v>10363.43</v>
      </c>
      <c r="F125" s="111">
        <f t="shared" ref="F125:H125" si="106">F126+F128</f>
        <v>0</v>
      </c>
      <c r="G125" s="111">
        <f>G126+G128</f>
        <v>10000</v>
      </c>
      <c r="H125" s="111">
        <f t="shared" si="106"/>
        <v>0</v>
      </c>
      <c r="I125" s="111">
        <f t="shared" ref="I125:J125" si="107">I126+I128</f>
        <v>0</v>
      </c>
      <c r="J125" s="111">
        <f t="shared" si="107"/>
        <v>0</v>
      </c>
    </row>
    <row r="126" spans="1:10" ht="15" customHeight="1" x14ac:dyDescent="0.25">
      <c r="A126" s="211">
        <v>3</v>
      </c>
      <c r="B126" s="212"/>
      <c r="C126" s="213"/>
      <c r="D126" s="58" t="s">
        <v>17</v>
      </c>
      <c r="E126" s="61">
        <f>E127</f>
        <v>1663.75</v>
      </c>
      <c r="F126" s="61">
        <f t="shared" ref="F126:J126" si="108">F127</f>
        <v>0</v>
      </c>
      <c r="G126" s="61">
        <f t="shared" si="108"/>
        <v>5000</v>
      </c>
      <c r="H126" s="61">
        <f t="shared" si="108"/>
        <v>0</v>
      </c>
      <c r="I126" s="61">
        <f t="shared" si="108"/>
        <v>0</v>
      </c>
      <c r="J126" s="61">
        <f t="shared" si="108"/>
        <v>0</v>
      </c>
    </row>
    <row r="127" spans="1:10" x14ac:dyDescent="0.25">
      <c r="A127" s="204">
        <v>32</v>
      </c>
      <c r="B127" s="205"/>
      <c r="C127" s="206"/>
      <c r="D127" s="58" t="s">
        <v>30</v>
      </c>
      <c r="E127" s="61">
        <v>1663.75</v>
      </c>
      <c r="F127" s="59">
        <v>0</v>
      </c>
      <c r="G127" s="59">
        <v>5000</v>
      </c>
      <c r="H127" s="59">
        <v>0</v>
      </c>
      <c r="I127" s="59">
        <v>0</v>
      </c>
      <c r="J127" s="105">
        <v>0</v>
      </c>
    </row>
    <row r="128" spans="1:10" x14ac:dyDescent="0.25">
      <c r="A128" s="211">
        <v>4</v>
      </c>
      <c r="B128" s="212"/>
      <c r="C128" s="213"/>
      <c r="D128" s="58" t="s">
        <v>154</v>
      </c>
      <c r="E128" s="61">
        <f>E129</f>
        <v>8699.68</v>
      </c>
      <c r="F128" s="61">
        <f t="shared" ref="F128:J128" si="109">F129</f>
        <v>0</v>
      </c>
      <c r="G128" s="61">
        <f t="shared" si="109"/>
        <v>5000</v>
      </c>
      <c r="H128" s="61">
        <f t="shared" si="109"/>
        <v>0</v>
      </c>
      <c r="I128" s="61">
        <f t="shared" si="109"/>
        <v>0</v>
      </c>
      <c r="J128" s="61">
        <f t="shared" si="109"/>
        <v>0</v>
      </c>
    </row>
    <row r="129" spans="1:10" x14ac:dyDescent="0.25">
      <c r="A129" s="204">
        <v>42</v>
      </c>
      <c r="B129" s="205"/>
      <c r="C129" s="206"/>
      <c r="D129" s="58" t="s">
        <v>153</v>
      </c>
      <c r="E129" s="61">
        <v>8699.68</v>
      </c>
      <c r="F129" s="59">
        <v>0</v>
      </c>
      <c r="G129" s="59">
        <v>5000</v>
      </c>
      <c r="H129" s="59">
        <v>0</v>
      </c>
      <c r="I129" s="59">
        <v>0</v>
      </c>
      <c r="J129" s="105">
        <v>0</v>
      </c>
    </row>
    <row r="130" spans="1:10" ht="23.25" customHeight="1" x14ac:dyDescent="0.25">
      <c r="A130" s="201" t="s">
        <v>136</v>
      </c>
      <c r="B130" s="202"/>
      <c r="C130" s="203"/>
      <c r="D130" s="110" t="s">
        <v>137</v>
      </c>
      <c r="E130" s="111">
        <f>E131+E133</f>
        <v>5720.37</v>
      </c>
      <c r="F130" s="111">
        <f t="shared" ref="F130:H130" si="110">F131+F133</f>
        <v>0</v>
      </c>
      <c r="G130" s="111">
        <f t="shared" si="110"/>
        <v>8624.5</v>
      </c>
      <c r="H130" s="111">
        <f t="shared" si="110"/>
        <v>0</v>
      </c>
      <c r="I130" s="111">
        <f t="shared" ref="I130:J130" si="111">I131+I133</f>
        <v>0</v>
      </c>
      <c r="J130" s="111">
        <f t="shared" si="111"/>
        <v>0</v>
      </c>
    </row>
    <row r="131" spans="1:10" ht="21" customHeight="1" x14ac:dyDescent="0.25">
      <c r="A131" s="211">
        <v>3</v>
      </c>
      <c r="B131" s="212"/>
      <c r="C131" s="213"/>
      <c r="D131" s="58" t="s">
        <v>17</v>
      </c>
      <c r="E131" s="61">
        <f>E132</f>
        <v>0</v>
      </c>
      <c r="F131" s="61">
        <f t="shared" ref="F131:J131" si="112">F132</f>
        <v>0</v>
      </c>
      <c r="G131" s="61">
        <f t="shared" si="112"/>
        <v>6662</v>
      </c>
      <c r="H131" s="61">
        <f t="shared" si="112"/>
        <v>0</v>
      </c>
      <c r="I131" s="61">
        <f t="shared" si="112"/>
        <v>0</v>
      </c>
      <c r="J131" s="61">
        <f t="shared" si="112"/>
        <v>0</v>
      </c>
    </row>
    <row r="132" spans="1:10" x14ac:dyDescent="0.25">
      <c r="A132" s="204">
        <v>32</v>
      </c>
      <c r="B132" s="205"/>
      <c r="C132" s="206"/>
      <c r="D132" s="58" t="s">
        <v>30</v>
      </c>
      <c r="E132" s="61">
        <v>0</v>
      </c>
      <c r="F132" s="59">
        <v>0</v>
      </c>
      <c r="G132" s="59">
        <v>6662</v>
      </c>
      <c r="H132" s="59">
        <v>0</v>
      </c>
      <c r="I132" s="59">
        <v>0</v>
      </c>
      <c r="J132" s="105">
        <v>0</v>
      </c>
    </row>
    <row r="133" spans="1:10" x14ac:dyDescent="0.25">
      <c r="A133" s="211">
        <v>4</v>
      </c>
      <c r="B133" s="212"/>
      <c r="C133" s="213"/>
      <c r="D133" s="58" t="s">
        <v>154</v>
      </c>
      <c r="E133" s="61">
        <f>E134</f>
        <v>5720.37</v>
      </c>
      <c r="F133" s="61">
        <f t="shared" ref="F133" si="113">F134</f>
        <v>0</v>
      </c>
      <c r="G133" s="61">
        <f t="shared" ref="G133" si="114">G134</f>
        <v>1962.5</v>
      </c>
      <c r="H133" s="61">
        <f t="shared" ref="H133:J133" si="115">H134</f>
        <v>0</v>
      </c>
      <c r="I133" s="61">
        <f t="shared" si="115"/>
        <v>0</v>
      </c>
      <c r="J133" s="61">
        <f t="shared" si="115"/>
        <v>0</v>
      </c>
    </row>
    <row r="134" spans="1:10" ht="15" customHeight="1" x14ac:dyDescent="0.25">
      <c r="A134" s="204">
        <v>42</v>
      </c>
      <c r="B134" s="205"/>
      <c r="C134" s="206"/>
      <c r="D134" s="143" t="s">
        <v>219</v>
      </c>
      <c r="E134" s="61">
        <v>5720.37</v>
      </c>
      <c r="F134" s="59">
        <v>0</v>
      </c>
      <c r="G134" s="59">
        <v>1962.5</v>
      </c>
      <c r="H134" s="59">
        <v>0</v>
      </c>
      <c r="I134" s="59">
        <v>0</v>
      </c>
      <c r="J134" s="105">
        <v>0</v>
      </c>
    </row>
    <row r="135" spans="1:10" ht="23.25" customHeight="1" x14ac:dyDescent="0.25">
      <c r="A135" s="201" t="s">
        <v>199</v>
      </c>
      <c r="B135" s="202"/>
      <c r="C135" s="203"/>
      <c r="D135" s="110" t="s">
        <v>200</v>
      </c>
      <c r="E135" s="111">
        <f>E136</f>
        <v>23082.36</v>
      </c>
      <c r="F135" s="111">
        <f t="shared" ref="F135:J136" si="116">F136</f>
        <v>0</v>
      </c>
      <c r="G135" s="111">
        <f t="shared" si="116"/>
        <v>0</v>
      </c>
      <c r="H135" s="111">
        <f t="shared" si="116"/>
        <v>0</v>
      </c>
      <c r="I135" s="111">
        <f t="shared" si="116"/>
        <v>0</v>
      </c>
      <c r="J135" s="111">
        <f t="shared" si="116"/>
        <v>0</v>
      </c>
    </row>
    <row r="136" spans="1:10" ht="23.25" customHeight="1" x14ac:dyDescent="0.25">
      <c r="A136" s="211">
        <v>4</v>
      </c>
      <c r="B136" s="212"/>
      <c r="C136" s="213"/>
      <c r="D136" s="58" t="s">
        <v>154</v>
      </c>
      <c r="E136" s="61">
        <f>E137</f>
        <v>23082.36</v>
      </c>
      <c r="F136" s="61">
        <f t="shared" si="116"/>
        <v>0</v>
      </c>
      <c r="G136" s="61">
        <f t="shared" si="116"/>
        <v>0</v>
      </c>
      <c r="H136" s="61">
        <f t="shared" si="116"/>
        <v>0</v>
      </c>
      <c r="I136" s="61">
        <f t="shared" si="116"/>
        <v>0</v>
      </c>
      <c r="J136" s="61">
        <f t="shared" si="116"/>
        <v>0</v>
      </c>
    </row>
    <row r="137" spans="1:10" ht="25.5" x14ac:dyDescent="0.25">
      <c r="A137" s="204">
        <v>45</v>
      </c>
      <c r="B137" s="205"/>
      <c r="C137" s="206"/>
      <c r="D137" s="58" t="s">
        <v>198</v>
      </c>
      <c r="E137" s="61">
        <v>23082.36</v>
      </c>
      <c r="F137" s="59">
        <v>0</v>
      </c>
      <c r="G137" s="59">
        <v>0</v>
      </c>
      <c r="H137" s="59">
        <v>0</v>
      </c>
      <c r="I137" s="59">
        <v>0</v>
      </c>
      <c r="J137" s="105">
        <v>0</v>
      </c>
    </row>
    <row r="138" spans="1:10" x14ac:dyDescent="0.25">
      <c r="A138" s="201" t="s">
        <v>147</v>
      </c>
      <c r="B138" s="202"/>
      <c r="C138" s="203"/>
      <c r="D138" s="108" t="s">
        <v>151</v>
      </c>
      <c r="E138" s="111">
        <f>E139</f>
        <v>0</v>
      </c>
      <c r="F138" s="111">
        <f t="shared" ref="F138:J139" si="117">F139</f>
        <v>0</v>
      </c>
      <c r="G138" s="111">
        <f t="shared" si="117"/>
        <v>0</v>
      </c>
      <c r="H138" s="111">
        <f t="shared" si="117"/>
        <v>0</v>
      </c>
      <c r="I138" s="111">
        <f t="shared" si="117"/>
        <v>0</v>
      </c>
      <c r="J138" s="111">
        <f t="shared" si="117"/>
        <v>0</v>
      </c>
    </row>
    <row r="139" spans="1:10" x14ac:dyDescent="0.25">
      <c r="A139" s="211">
        <v>3</v>
      </c>
      <c r="B139" s="212"/>
      <c r="C139" s="213"/>
      <c r="D139" s="58" t="s">
        <v>17</v>
      </c>
      <c r="E139" s="61">
        <f>E140</f>
        <v>0</v>
      </c>
      <c r="F139" s="61">
        <f t="shared" si="117"/>
        <v>0</v>
      </c>
      <c r="G139" s="61">
        <f t="shared" si="117"/>
        <v>0</v>
      </c>
      <c r="H139" s="61">
        <f t="shared" si="117"/>
        <v>0</v>
      </c>
      <c r="I139" s="61">
        <f t="shared" si="117"/>
        <v>0</v>
      </c>
      <c r="J139" s="61">
        <f t="shared" si="117"/>
        <v>0</v>
      </c>
    </row>
    <row r="140" spans="1:10" x14ac:dyDescent="0.25">
      <c r="A140" s="204">
        <v>32</v>
      </c>
      <c r="B140" s="205"/>
      <c r="C140" s="206"/>
      <c r="D140" s="58" t="s">
        <v>30</v>
      </c>
      <c r="E140" s="61">
        <v>0</v>
      </c>
      <c r="F140" s="59">
        <v>0</v>
      </c>
      <c r="G140" s="59">
        <v>0</v>
      </c>
      <c r="H140" s="59">
        <v>0</v>
      </c>
      <c r="I140" s="59">
        <v>0</v>
      </c>
      <c r="J140" s="105">
        <v>0</v>
      </c>
    </row>
    <row r="141" spans="1:10" x14ac:dyDescent="0.25">
      <c r="A141" s="201" t="s">
        <v>201</v>
      </c>
      <c r="B141" s="202"/>
      <c r="C141" s="203"/>
      <c r="D141" s="138" t="s">
        <v>149</v>
      </c>
      <c r="E141" s="109">
        <f t="shared" ref="E141:J141" si="118">E142</f>
        <v>629.26</v>
      </c>
      <c r="F141" s="146">
        <f t="shared" si="118"/>
        <v>0</v>
      </c>
      <c r="G141" s="146">
        <f t="shared" si="118"/>
        <v>0</v>
      </c>
      <c r="H141" s="146">
        <f t="shared" si="118"/>
        <v>0</v>
      </c>
      <c r="I141" s="146">
        <f t="shared" si="118"/>
        <v>0</v>
      </c>
      <c r="J141" s="146">
        <f t="shared" si="118"/>
        <v>0</v>
      </c>
    </row>
    <row r="142" spans="1:10" x14ac:dyDescent="0.25">
      <c r="A142" s="147">
        <v>4</v>
      </c>
      <c r="B142" s="148"/>
      <c r="C142" s="149"/>
      <c r="D142" s="134" t="s">
        <v>154</v>
      </c>
      <c r="E142" s="61">
        <f>E143</f>
        <v>629.26</v>
      </c>
      <c r="F142" s="105">
        <v>0</v>
      </c>
      <c r="G142" s="105">
        <f>G143</f>
        <v>0</v>
      </c>
      <c r="H142" s="105">
        <v>0</v>
      </c>
      <c r="I142" s="105">
        <v>0</v>
      </c>
      <c r="J142" s="105">
        <v>0</v>
      </c>
    </row>
    <row r="143" spans="1:10" ht="25.5" customHeight="1" x14ac:dyDescent="0.25">
      <c r="A143" s="135">
        <v>42</v>
      </c>
      <c r="B143" s="136"/>
      <c r="C143" s="137"/>
      <c r="D143" s="134" t="s">
        <v>153</v>
      </c>
      <c r="E143" s="61">
        <v>629.26</v>
      </c>
      <c r="F143" s="105">
        <v>0</v>
      </c>
      <c r="G143" s="105">
        <v>0</v>
      </c>
      <c r="H143" s="105">
        <v>0</v>
      </c>
      <c r="I143" s="105">
        <v>0</v>
      </c>
      <c r="J143" s="105">
        <v>0</v>
      </c>
    </row>
    <row r="144" spans="1:10" ht="23.25" customHeight="1" x14ac:dyDescent="0.25">
      <c r="A144" s="201" t="s">
        <v>143</v>
      </c>
      <c r="B144" s="202"/>
      <c r="C144" s="203"/>
      <c r="D144" s="138" t="s">
        <v>215</v>
      </c>
      <c r="E144" s="109">
        <f t="shared" ref="E144:G145" si="119">E145</f>
        <v>29916.25</v>
      </c>
      <c r="F144" s="146">
        <f t="shared" si="119"/>
        <v>0</v>
      </c>
      <c r="G144" s="146">
        <f t="shared" si="119"/>
        <v>25318.34</v>
      </c>
      <c r="H144" s="146">
        <v>0</v>
      </c>
      <c r="I144" s="146">
        <v>0</v>
      </c>
      <c r="J144" s="146">
        <v>0</v>
      </c>
    </row>
    <row r="145" spans="1:10" x14ac:dyDescent="0.25">
      <c r="A145" s="147">
        <v>4</v>
      </c>
      <c r="B145" s="148"/>
      <c r="C145" s="149"/>
      <c r="D145" s="134" t="s">
        <v>154</v>
      </c>
      <c r="E145" s="61">
        <f t="shared" si="119"/>
        <v>29916.25</v>
      </c>
      <c r="F145" s="105">
        <f t="shared" si="119"/>
        <v>0</v>
      </c>
      <c r="G145" s="105">
        <f t="shared" si="119"/>
        <v>25318.34</v>
      </c>
      <c r="H145" s="105">
        <v>0</v>
      </c>
      <c r="I145" s="105">
        <v>0</v>
      </c>
      <c r="J145" s="105">
        <v>0</v>
      </c>
    </row>
    <row r="146" spans="1:10" ht="24" customHeight="1" x14ac:dyDescent="0.25">
      <c r="A146" s="135">
        <v>45</v>
      </c>
      <c r="B146" s="136"/>
      <c r="C146" s="137"/>
      <c r="D146" s="134" t="s">
        <v>192</v>
      </c>
      <c r="E146" s="61">
        <v>29916.25</v>
      </c>
      <c r="F146" s="105">
        <v>0</v>
      </c>
      <c r="G146" s="105">
        <v>25318.34</v>
      </c>
      <c r="H146" s="105">
        <v>0</v>
      </c>
      <c r="I146" s="105">
        <v>0</v>
      </c>
      <c r="J146" s="105">
        <v>0</v>
      </c>
    </row>
    <row r="147" spans="1:10" ht="26.25" customHeight="1" x14ac:dyDescent="0.25">
      <c r="A147" s="207" t="s">
        <v>216</v>
      </c>
      <c r="B147" s="208"/>
      <c r="C147" s="209"/>
      <c r="D147" s="150" t="s">
        <v>217</v>
      </c>
      <c r="E147" s="60">
        <f>E148</f>
        <v>3277.6299999999997</v>
      </c>
      <c r="F147" s="142">
        <f>F148</f>
        <v>0</v>
      </c>
      <c r="G147" s="142">
        <f t="shared" ref="F147:J148" si="120">G148</f>
        <v>3157.3599999999997</v>
      </c>
      <c r="H147" s="142">
        <f t="shared" si="120"/>
        <v>0</v>
      </c>
      <c r="I147" s="142">
        <f t="shared" si="120"/>
        <v>0</v>
      </c>
      <c r="J147" s="142">
        <f t="shared" si="120"/>
        <v>0</v>
      </c>
    </row>
    <row r="148" spans="1:10" ht="24" customHeight="1" x14ac:dyDescent="0.25">
      <c r="A148" s="201" t="s">
        <v>143</v>
      </c>
      <c r="B148" s="202"/>
      <c r="C148" s="203"/>
      <c r="D148" s="157" t="s">
        <v>215</v>
      </c>
      <c r="E148" s="109">
        <f>E149</f>
        <v>3277.6299999999997</v>
      </c>
      <c r="F148" s="146">
        <f t="shared" si="120"/>
        <v>0</v>
      </c>
      <c r="G148" s="146">
        <f t="shared" si="120"/>
        <v>3157.3599999999997</v>
      </c>
      <c r="H148" s="146">
        <f t="shared" si="120"/>
        <v>0</v>
      </c>
      <c r="I148" s="146">
        <f t="shared" si="120"/>
        <v>0</v>
      </c>
      <c r="J148" s="146">
        <f t="shared" si="120"/>
        <v>0</v>
      </c>
    </row>
    <row r="149" spans="1:10" ht="16.5" customHeight="1" x14ac:dyDescent="0.25">
      <c r="A149" s="154">
        <v>3</v>
      </c>
      <c r="B149" s="155"/>
      <c r="C149" s="156"/>
      <c r="D149" s="153" t="s">
        <v>17</v>
      </c>
      <c r="E149" s="61">
        <f t="shared" ref="E149:J149" si="121">E150+E151+E152</f>
        <v>3277.6299999999997</v>
      </c>
      <c r="F149" s="105">
        <f t="shared" si="121"/>
        <v>0</v>
      </c>
      <c r="G149" s="105">
        <f t="shared" si="121"/>
        <v>3157.3599999999997</v>
      </c>
      <c r="H149" s="105">
        <f t="shared" si="121"/>
        <v>0</v>
      </c>
      <c r="I149" s="105">
        <f t="shared" si="121"/>
        <v>0</v>
      </c>
      <c r="J149" s="105">
        <f t="shared" si="121"/>
        <v>0</v>
      </c>
    </row>
    <row r="150" spans="1:10" ht="15.75" customHeight="1" x14ac:dyDescent="0.25">
      <c r="A150" s="158">
        <v>31</v>
      </c>
      <c r="B150" s="155"/>
      <c r="C150" s="156"/>
      <c r="D150" s="153" t="s">
        <v>18</v>
      </c>
      <c r="E150" s="61">
        <v>1227.0899999999999</v>
      </c>
      <c r="F150" s="105">
        <v>0</v>
      </c>
      <c r="G150" s="105">
        <v>1725.39</v>
      </c>
      <c r="H150" s="105">
        <v>0</v>
      </c>
      <c r="I150" s="105">
        <v>0</v>
      </c>
      <c r="J150" s="105">
        <v>0</v>
      </c>
    </row>
    <row r="151" spans="1:10" ht="13.5" customHeight="1" x14ac:dyDescent="0.25">
      <c r="A151" s="158">
        <v>32</v>
      </c>
      <c r="B151" s="155"/>
      <c r="C151" s="156"/>
      <c r="D151" s="153" t="s">
        <v>30</v>
      </c>
      <c r="E151" s="61">
        <v>1533.35</v>
      </c>
      <c r="F151" s="105">
        <v>0</v>
      </c>
      <c r="G151" s="105">
        <v>559.91999999999996</v>
      </c>
      <c r="H151" s="105">
        <v>0</v>
      </c>
      <c r="I151" s="105">
        <v>0</v>
      </c>
      <c r="J151" s="105">
        <v>0</v>
      </c>
    </row>
    <row r="152" spans="1:10" ht="12.75" customHeight="1" x14ac:dyDescent="0.25">
      <c r="A152" s="158">
        <v>34</v>
      </c>
      <c r="B152" s="155"/>
      <c r="C152" s="156"/>
      <c r="D152" s="153" t="s">
        <v>57</v>
      </c>
      <c r="E152" s="61">
        <v>517.19000000000005</v>
      </c>
      <c r="F152" s="105">
        <v>0</v>
      </c>
      <c r="G152" s="105">
        <v>872.05</v>
      </c>
      <c r="H152" s="105">
        <v>0</v>
      </c>
      <c r="I152" s="105">
        <v>0</v>
      </c>
      <c r="J152" s="105">
        <v>0</v>
      </c>
    </row>
    <row r="153" spans="1:10" ht="25.5" customHeight="1" x14ac:dyDescent="0.25">
      <c r="A153" s="207" t="s">
        <v>155</v>
      </c>
      <c r="B153" s="208"/>
      <c r="C153" s="209"/>
      <c r="D153" s="57" t="s">
        <v>156</v>
      </c>
      <c r="E153" s="60">
        <f>E154</f>
        <v>57940.32</v>
      </c>
      <c r="F153" s="60">
        <f t="shared" ref="F153:J153" si="122">F154</f>
        <v>59033.98</v>
      </c>
      <c r="G153" s="60">
        <f t="shared" si="122"/>
        <v>92972.43</v>
      </c>
      <c r="H153" s="60">
        <f t="shared" si="122"/>
        <v>92972.43</v>
      </c>
      <c r="I153" s="60">
        <f t="shared" si="122"/>
        <v>92972.43</v>
      </c>
      <c r="J153" s="60">
        <f t="shared" si="122"/>
        <v>92972.43</v>
      </c>
    </row>
    <row r="154" spans="1:10" ht="20.25" customHeight="1" x14ac:dyDescent="0.25">
      <c r="A154" s="201" t="s">
        <v>136</v>
      </c>
      <c r="B154" s="202"/>
      <c r="C154" s="203"/>
      <c r="D154" s="110" t="s">
        <v>137</v>
      </c>
      <c r="E154" s="111">
        <f>E155</f>
        <v>57940.32</v>
      </c>
      <c r="F154" s="111">
        <f t="shared" ref="F154:J154" si="123">F155</f>
        <v>59033.98</v>
      </c>
      <c r="G154" s="111">
        <f t="shared" si="123"/>
        <v>92972.43</v>
      </c>
      <c r="H154" s="111">
        <f t="shared" si="123"/>
        <v>92972.43</v>
      </c>
      <c r="I154" s="111">
        <f t="shared" si="123"/>
        <v>92972.43</v>
      </c>
      <c r="J154" s="111">
        <f t="shared" si="123"/>
        <v>92972.43</v>
      </c>
    </row>
    <row r="155" spans="1:10" x14ac:dyDescent="0.25">
      <c r="A155" s="211">
        <v>3</v>
      </c>
      <c r="B155" s="212"/>
      <c r="C155" s="213"/>
      <c r="D155" s="58" t="s">
        <v>17</v>
      </c>
      <c r="E155" s="61">
        <f>E156</f>
        <v>57940.32</v>
      </c>
      <c r="F155" s="61">
        <f t="shared" ref="F155:J155" si="124">F156</f>
        <v>59033.98</v>
      </c>
      <c r="G155" s="61">
        <f t="shared" si="124"/>
        <v>92972.43</v>
      </c>
      <c r="H155" s="61">
        <f t="shared" si="124"/>
        <v>92972.43</v>
      </c>
      <c r="I155" s="61">
        <f t="shared" si="124"/>
        <v>92972.43</v>
      </c>
      <c r="J155" s="61">
        <f t="shared" si="124"/>
        <v>92972.43</v>
      </c>
    </row>
    <row r="156" spans="1:10" x14ac:dyDescent="0.25">
      <c r="A156" s="204">
        <v>32</v>
      </c>
      <c r="B156" s="205"/>
      <c r="C156" s="206"/>
      <c r="D156" s="58" t="s">
        <v>30</v>
      </c>
      <c r="E156" s="61">
        <v>57940.32</v>
      </c>
      <c r="F156" s="59">
        <v>59033.98</v>
      </c>
      <c r="G156" s="59">
        <v>92972.43</v>
      </c>
      <c r="H156" s="59">
        <v>92972.43</v>
      </c>
      <c r="I156" s="59">
        <v>92972.43</v>
      </c>
      <c r="J156" s="105">
        <v>92972.43</v>
      </c>
    </row>
    <row r="159" spans="1:10" x14ac:dyDescent="0.25">
      <c r="A159" s="193"/>
      <c r="B159" s="193"/>
      <c r="C159" s="193"/>
      <c r="D159" s="193"/>
    </row>
    <row r="161" spans="1:4" x14ac:dyDescent="0.25">
      <c r="A161" s="210"/>
      <c r="B161" s="210"/>
      <c r="C161" s="210"/>
      <c r="D161" s="210"/>
    </row>
  </sheetData>
  <mergeCells count="129">
    <mergeCell ref="A40:C40"/>
    <mergeCell ref="A57:C57"/>
    <mergeCell ref="A58:C58"/>
    <mergeCell ref="A44:C44"/>
    <mergeCell ref="A42:C42"/>
    <mergeCell ref="A159:D159"/>
    <mergeCell ref="A153:C153"/>
    <mergeCell ref="A154:C154"/>
    <mergeCell ref="A155:C155"/>
    <mergeCell ref="A156:C156"/>
    <mergeCell ref="A133:C133"/>
    <mergeCell ref="A134:C134"/>
    <mergeCell ref="A137:C137"/>
    <mergeCell ref="A138:C138"/>
    <mergeCell ref="A139:C139"/>
    <mergeCell ref="A140:C140"/>
    <mergeCell ref="A136:C136"/>
    <mergeCell ref="A141:C141"/>
    <mergeCell ref="A144:C144"/>
    <mergeCell ref="A147:C147"/>
    <mergeCell ref="A148:C148"/>
    <mergeCell ref="A132:C132"/>
    <mergeCell ref="A135:C135"/>
    <mergeCell ref="A46:C46"/>
    <mergeCell ref="A8:C8"/>
    <mergeCell ref="A9:C9"/>
    <mergeCell ref="A22:C22"/>
    <mergeCell ref="A99:C99"/>
    <mergeCell ref="A100:C100"/>
    <mergeCell ref="A23:C23"/>
    <mergeCell ref="A24:C24"/>
    <mergeCell ref="A82:C82"/>
    <mergeCell ref="A48:C48"/>
    <mergeCell ref="A59:C59"/>
    <mergeCell ref="A56:C56"/>
    <mergeCell ref="A14:C14"/>
    <mergeCell ref="A15:C15"/>
    <mergeCell ref="A53:C53"/>
    <mergeCell ref="A60:C60"/>
    <mergeCell ref="A49:C49"/>
    <mergeCell ref="A50:C50"/>
    <mergeCell ref="A51:C51"/>
    <mergeCell ref="A52:C52"/>
    <mergeCell ref="A55:C55"/>
    <mergeCell ref="A67:C67"/>
    <mergeCell ref="A68:C68"/>
    <mergeCell ref="A20:C20"/>
    <mergeCell ref="A69:C69"/>
    <mergeCell ref="A126:C126"/>
    <mergeCell ref="A127:C127"/>
    <mergeCell ref="A129:C129"/>
    <mergeCell ref="A130:C130"/>
    <mergeCell ref="A128:C128"/>
    <mergeCell ref="A104:C104"/>
    <mergeCell ref="A105:C105"/>
    <mergeCell ref="A106:C106"/>
    <mergeCell ref="A118:C118"/>
    <mergeCell ref="A5:C5"/>
    <mergeCell ref="A3:J3"/>
    <mergeCell ref="A107:C107"/>
    <mergeCell ref="A110:C110"/>
    <mergeCell ref="A120:C120"/>
    <mergeCell ref="A121:C121"/>
    <mergeCell ref="A122:C122"/>
    <mergeCell ref="A124:C124"/>
    <mergeCell ref="A123:C123"/>
    <mergeCell ref="A117:C117"/>
    <mergeCell ref="A41:C41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70:C70"/>
    <mergeCell ref="A86:C86"/>
    <mergeCell ref="A81:C81"/>
    <mergeCell ref="A45:C45"/>
    <mergeCell ref="A1:J1"/>
    <mergeCell ref="A7:C7"/>
    <mergeCell ref="A10:C10"/>
    <mergeCell ref="A11:C11"/>
    <mergeCell ref="A13:C13"/>
    <mergeCell ref="A12:C12"/>
    <mergeCell ref="A111:C111"/>
    <mergeCell ref="A90:C90"/>
    <mergeCell ref="A96:C96"/>
    <mergeCell ref="A97:C97"/>
    <mergeCell ref="A98:C98"/>
    <mergeCell ref="A103:C103"/>
    <mergeCell ref="A91:C91"/>
    <mergeCell ref="A109:C109"/>
    <mergeCell ref="A108:C108"/>
    <mergeCell ref="A92:C92"/>
    <mergeCell ref="A16:C16"/>
    <mergeCell ref="A18:C18"/>
    <mergeCell ref="A36:C36"/>
    <mergeCell ref="A37:C37"/>
    <mergeCell ref="A79:C79"/>
    <mergeCell ref="A71:C71"/>
    <mergeCell ref="A63:C63"/>
    <mergeCell ref="A47:C47"/>
    <mergeCell ref="A87:C87"/>
    <mergeCell ref="A25:C25"/>
    <mergeCell ref="A26:C26"/>
    <mergeCell ref="A39:C39"/>
    <mergeCell ref="A112:C112"/>
    <mergeCell ref="A161:D161"/>
    <mergeCell ref="A101:C101"/>
    <mergeCell ref="A102:C102"/>
    <mergeCell ref="A75:C75"/>
    <mergeCell ref="A76:C76"/>
    <mergeCell ref="A77:C77"/>
    <mergeCell ref="A78:C78"/>
    <mergeCell ref="A83:C83"/>
    <mergeCell ref="A84:C84"/>
    <mergeCell ref="A93:C93"/>
    <mergeCell ref="A94:C94"/>
    <mergeCell ref="A95:C95"/>
    <mergeCell ref="A85:C85"/>
    <mergeCell ref="A88:C88"/>
    <mergeCell ref="A114:C114"/>
    <mergeCell ref="A113:C113"/>
    <mergeCell ref="A89:C89"/>
    <mergeCell ref="A131:C131"/>
    <mergeCell ref="A125:C12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9c8e87a-1df1-4a78-94b4-feb50775094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D0E02FAA450F4AB97E6AD73AC4E38A" ma:contentTypeVersion="17" ma:contentTypeDescription="Create a new document." ma:contentTypeScope="" ma:versionID="cba179d83bf94a8faa4152c0b02d6bd6">
  <xsd:schema xmlns:xsd="http://www.w3.org/2001/XMLSchema" xmlns:xs="http://www.w3.org/2001/XMLSchema" xmlns:p="http://schemas.microsoft.com/office/2006/metadata/properties" xmlns:ns3="f9c8e87a-1df1-4a78-94b4-feb50775094c" xmlns:ns4="bc39634f-0dea-49af-ac54-cef8e4dadb9c" targetNamespace="http://schemas.microsoft.com/office/2006/metadata/properties" ma:root="true" ma:fieldsID="928d82ebe88718d3dc5fe66b174c2a64" ns3:_="" ns4:_="">
    <xsd:import namespace="f9c8e87a-1df1-4a78-94b4-feb50775094c"/>
    <xsd:import namespace="bc39634f-0dea-49af-ac54-cef8e4dadb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8e87a-1df1-4a78-94b4-feb507750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9634f-0dea-49af-ac54-cef8e4dadb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8FCE7C-5B5C-41F6-93FB-80B5AF1F86F3}">
  <ds:schemaRefs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bc39634f-0dea-49af-ac54-cef8e4dadb9c"/>
    <ds:schemaRef ds:uri="f9c8e87a-1df1-4a78-94b4-feb50775094c"/>
  </ds:schemaRefs>
</ds:datastoreItem>
</file>

<file path=customXml/itemProps2.xml><?xml version="1.0" encoding="utf-8"?>
<ds:datastoreItem xmlns:ds="http://schemas.openxmlformats.org/officeDocument/2006/customXml" ds:itemID="{DF755EA5-FB84-4C66-946E-9F2841E75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c8e87a-1df1-4a78-94b4-feb50775094c"/>
    <ds:schemaRef ds:uri="bc39634f-0dea-49af-ac54-cef8e4dadb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CCA0D8-479C-400A-AA95-6C466DFBEF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rashoda'!Ispis_naslova</vt:lpstr>
      <vt:lpstr>'POSEBNI DIO'!Ispis_naslova</vt:lpstr>
      <vt:lpstr>'Rashodi prema funkcijskoj kl'!Ispis_naslova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2025-10-15T10:36:57Z</cp:lastPrinted>
  <dcterms:created xsi:type="dcterms:W3CDTF">2022-08-12T12:51:27Z</dcterms:created>
  <dcterms:modified xsi:type="dcterms:W3CDTF">2025-11-11T08:27:08Z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0x01010059D0E02FAA450F4AB97E6AD73AC4E38A</vt:lpwstr>
  </property>
</Properties>
</file>